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SARP\__Konkursy_SARP_o_Kielce\2022_Konkurs_Sąd_Końskie\02_Do Ogłoszenia\"/>
    </mc:Choice>
  </mc:AlternateContent>
  <xr:revisionPtr revIDLastSave="0" documentId="13_ncr:1_{DEDA8DC2-9329-4D70-9F3A-3CE4B3AB0EDC}" xr6:coauthVersionLast="47" xr6:coauthVersionMax="47" xr10:uidLastSave="{00000000-0000-0000-0000-000000000000}"/>
  <bookViews>
    <workbookView xWindow="1230" yWindow="-120" windowWidth="37290" windowHeight="21840" activeTab="2" xr2:uid="{338A5B41-4AF3-4EC8-A35A-58F486B9D5A7}"/>
  </bookViews>
  <sheets>
    <sheet name="tab 1- bilans" sheetId="1" r:id="rId1"/>
    <sheet name="tab 2 -zestawienie sąd" sheetId="2" r:id="rId2"/>
    <sheet name="tab 3- zestawienie prokuratur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3" l="1"/>
  <c r="G65" i="3"/>
  <c r="J64" i="3"/>
  <c r="J63" i="3"/>
  <c r="H63" i="3"/>
  <c r="G63" i="3"/>
  <c r="H62" i="3"/>
  <c r="J62" i="3"/>
  <c r="G62" i="3"/>
  <c r="H23" i="3"/>
  <c r="J23" i="3"/>
  <c r="H15" i="3"/>
  <c r="J15" i="3"/>
  <c r="G15" i="3"/>
  <c r="J145" i="2"/>
  <c r="J144" i="2"/>
  <c r="J143" i="2"/>
  <c r="I143" i="2"/>
  <c r="J142" i="2"/>
  <c r="I142" i="2"/>
  <c r="J119" i="2"/>
  <c r="I119" i="2"/>
  <c r="J105" i="2"/>
  <c r="I105" i="2"/>
  <c r="J86" i="2"/>
  <c r="I86" i="2"/>
  <c r="J58" i="2"/>
  <c r="I58" i="2"/>
  <c r="J37" i="2"/>
  <c r="I37" i="2"/>
  <c r="I14" i="2"/>
  <c r="J14" i="2"/>
  <c r="G7" i="3"/>
  <c r="G61" i="3"/>
  <c r="G145" i="2"/>
  <c r="G142" i="2" l="1"/>
  <c r="E62" i="3" l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25" i="3"/>
  <c r="G18" i="3"/>
  <c r="G17" i="3"/>
  <c r="G19" i="3"/>
  <c r="G20" i="3"/>
  <c r="G21" i="3"/>
  <c r="G22" i="3"/>
  <c r="G8" i="3"/>
  <c r="G9" i="3"/>
  <c r="G10" i="3"/>
  <c r="G11" i="3"/>
  <c r="G12" i="3"/>
  <c r="G13" i="3"/>
  <c r="G14" i="3"/>
  <c r="G23" i="3" l="1"/>
  <c r="G129" i="2" l="1"/>
  <c r="G143" i="2"/>
  <c r="G64" i="3"/>
  <c r="G14" i="2" l="1"/>
  <c r="G7" i="2"/>
  <c r="E23" i="3"/>
  <c r="E15" i="3"/>
  <c r="E63" i="3" s="1"/>
  <c r="F143" i="2"/>
  <c r="F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8" i="2"/>
  <c r="G127" i="2"/>
  <c r="G126" i="2"/>
  <c r="G125" i="2"/>
  <c r="G124" i="2"/>
  <c r="G123" i="2"/>
  <c r="G122" i="2"/>
  <c r="G121" i="2"/>
  <c r="G119" i="2"/>
  <c r="F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F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105" i="2" s="1"/>
  <c r="F86" i="2"/>
  <c r="F145" i="2" s="1"/>
  <c r="G85" i="2"/>
  <c r="G84" i="2"/>
  <c r="G83" i="2"/>
  <c r="G86" i="2" s="1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F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F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F14" i="2"/>
  <c r="G13" i="2"/>
  <c r="G12" i="2"/>
  <c r="G11" i="2"/>
  <c r="G10" i="2"/>
  <c r="G9" i="2"/>
  <c r="G8" i="2"/>
  <c r="G58" i="2" l="1"/>
  <c r="G37" i="2"/>
  <c r="G144" i="2" l="1"/>
</calcChain>
</file>

<file path=xl/sharedStrings.xml><?xml version="1.0" encoding="utf-8"?>
<sst xmlns="http://schemas.openxmlformats.org/spreadsheetml/2006/main" count="458" uniqueCount="347">
  <si>
    <t>Powierzchnia</t>
  </si>
  <si>
    <r>
      <t>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</si>
  <si>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% udziału w obszarze opracowania</t>
  </si>
  <si>
    <t>Obszar opracowania terenu</t>
  </si>
  <si>
    <t xml:space="preserve">Powierzchnia zabudowy projektowanego budynku Sądu Rejonowego </t>
  </si>
  <si>
    <t>Powierzchnia zabudowy projektowanego budynku Prokuratury Rejonowej</t>
  </si>
  <si>
    <t>Ilość miejsc parkingowych</t>
  </si>
  <si>
    <t>Powierzchnia dróg</t>
  </si>
  <si>
    <t>Powierzchnia biologicznie czynna</t>
  </si>
  <si>
    <t>Tab. 1 - Bilans terenu</t>
  </si>
  <si>
    <t>Tabela 2 - Zestawienie zaprojektowanych pomieszczeń w budynku Sądu Rejonowego w Końskich na
 podstawie programu funkcjonalno użytkowego</t>
  </si>
  <si>
    <t>Lp.</t>
  </si>
  <si>
    <t>Nazwa pomieszczenia</t>
  </si>
  <si>
    <t>Pow. jednego pomieszczenia w m²</t>
  </si>
  <si>
    <t>Ilość pomieszczeń</t>
  </si>
  <si>
    <t>Łączna powierzchnia w m²</t>
  </si>
  <si>
    <t>wypełnia uczestnik - powierzchnie zaprojektowane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</si>
  <si>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</si>
  <si>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</si>
  <si>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</si>
  <si>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</si>
  <si>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</si>
  <si>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</si>
  <si>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</si>
  <si>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</si>
  <si>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</si>
  <si>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</si>
  <si>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Kierownictwo Sądu </t>
  </si>
  <si>
    <t>1.1</t>
  </si>
  <si>
    <t>Gabinet Prezesa</t>
  </si>
  <si>
    <t>1.2</t>
  </si>
  <si>
    <t xml:space="preserve">Gabinet Wiceprezesa </t>
  </si>
  <si>
    <t>1.3</t>
  </si>
  <si>
    <t>Gabinet Dyrektora Sądu</t>
  </si>
  <si>
    <t>1.4</t>
  </si>
  <si>
    <t xml:space="preserve">Sekretariat Prezesa </t>
  </si>
  <si>
    <t>1.5</t>
  </si>
  <si>
    <t>Sekretariat Dyrektora Sądu</t>
  </si>
  <si>
    <t>1.6</t>
  </si>
  <si>
    <t xml:space="preserve">Sala narad dla kierownictwa sądu </t>
  </si>
  <si>
    <t>1.7</t>
  </si>
  <si>
    <t xml:space="preserve">Aneks kuchenny przy sali narad </t>
  </si>
  <si>
    <t>Razem Kierownictwo Sądu</t>
  </si>
  <si>
    <t>-</t>
  </si>
  <si>
    <t>Administracja</t>
  </si>
  <si>
    <t>2.1</t>
  </si>
  <si>
    <t>Pokój Kierownika oddziału administracyjnego</t>
  </si>
  <si>
    <t>2.2</t>
  </si>
  <si>
    <t>Pokój pracowników oddziału administracyjnego</t>
  </si>
  <si>
    <t>2.3</t>
  </si>
  <si>
    <t>Pokój oddzialu administracyjnego</t>
  </si>
  <si>
    <t>2.4</t>
  </si>
  <si>
    <t xml:space="preserve">Pokój dla prokuratorów </t>
  </si>
  <si>
    <t>2.5</t>
  </si>
  <si>
    <t>Pokój dla ławników</t>
  </si>
  <si>
    <t>2.6</t>
  </si>
  <si>
    <t xml:space="preserve">Pokój głównego księgowego </t>
  </si>
  <si>
    <t>2.7</t>
  </si>
  <si>
    <t>Pokój kierownika Biura Obsługi
 Interesantów</t>
  </si>
  <si>
    <t>2.8</t>
  </si>
  <si>
    <t>Biuro obsługi interesantów - kasa (lub urządzenie do dokonywania wpłat)</t>
  </si>
  <si>
    <t>2.9</t>
  </si>
  <si>
    <t>Biuro obsługi interesanta - udzielanie informacji</t>
  </si>
  <si>
    <t>2.10</t>
  </si>
  <si>
    <t>Biuro obslugi interesantów - czytelnia</t>
  </si>
  <si>
    <t>2.11</t>
  </si>
  <si>
    <t>Biuro obsługi interesantów - zaplecze socjalne</t>
  </si>
  <si>
    <t>2.12</t>
  </si>
  <si>
    <t>Biuro podawcze</t>
  </si>
  <si>
    <t>2.13</t>
  </si>
  <si>
    <t>Sala konferencyjna</t>
  </si>
  <si>
    <t>2.14</t>
  </si>
  <si>
    <t>Biblioteka</t>
  </si>
  <si>
    <t>2.15</t>
  </si>
  <si>
    <t xml:space="preserve">Pokój archiwisty </t>
  </si>
  <si>
    <t>2.16</t>
  </si>
  <si>
    <t>Pomieszczenie do pełnienia stałego dyżuru</t>
  </si>
  <si>
    <t>2.17</t>
  </si>
  <si>
    <t xml:space="preserve">Pokój informatyka z zapleczem technicznym </t>
  </si>
  <si>
    <t>2.18</t>
  </si>
  <si>
    <t>Kancelarnia tajna</t>
  </si>
  <si>
    <t>2.19</t>
  </si>
  <si>
    <t>Pomieszczenie do przetwarzania informacji niejawnych w sysytemie teleinformatycznym</t>
  </si>
  <si>
    <t>2.20</t>
  </si>
  <si>
    <t>Pomieszczenie kserograficzne</t>
  </si>
  <si>
    <t>2.21</t>
  </si>
  <si>
    <t xml:space="preserve">Pomieszczenie inspektora Ochrony Danych Osobowych </t>
  </si>
  <si>
    <t>Razem Administracja</t>
  </si>
  <si>
    <t>Wydział Cywilny</t>
  </si>
  <si>
    <t>3.1</t>
  </si>
  <si>
    <t>Pokój Przewodniczącego Wydziału</t>
  </si>
  <si>
    <t>3.2</t>
  </si>
  <si>
    <t>Pokój zastępcy Przewodniczącego</t>
  </si>
  <si>
    <t>3.3</t>
  </si>
  <si>
    <t xml:space="preserve">Pokój sędziego </t>
  </si>
  <si>
    <t>3.4</t>
  </si>
  <si>
    <t>Pokój referendarzy</t>
  </si>
  <si>
    <t>3.5</t>
  </si>
  <si>
    <t xml:space="preserve">Pokój asystenta sędziego </t>
  </si>
  <si>
    <t>3.6</t>
  </si>
  <si>
    <t>Pokój Kierownika Sekretariatu</t>
  </si>
  <si>
    <t>3.7</t>
  </si>
  <si>
    <t xml:space="preserve">Sekretariat Wydziału </t>
  </si>
  <si>
    <t>3.8</t>
  </si>
  <si>
    <t>Pokój na przechowywanie spraw bieżących</t>
  </si>
  <si>
    <t>3.9</t>
  </si>
  <si>
    <t>Sala rozpraw I</t>
  </si>
  <si>
    <t>3.10</t>
  </si>
  <si>
    <t>Pokój narad dla sali I</t>
  </si>
  <si>
    <t>3.11</t>
  </si>
  <si>
    <t>Pokój świadków dla sali I</t>
  </si>
  <si>
    <t>3.12</t>
  </si>
  <si>
    <t>Sala rozpraw II</t>
  </si>
  <si>
    <t>3.13</t>
  </si>
  <si>
    <t>Pokój narad dla sali II</t>
  </si>
  <si>
    <t>3.14</t>
  </si>
  <si>
    <t>Pokój świadków dla sal II</t>
  </si>
  <si>
    <t>3.15</t>
  </si>
  <si>
    <t>Sala rozpraw III</t>
  </si>
  <si>
    <t>3.16</t>
  </si>
  <si>
    <t>Pokój narad dla sali III</t>
  </si>
  <si>
    <t>3.17</t>
  </si>
  <si>
    <t>Pokój świadków dla sal III</t>
  </si>
  <si>
    <t>3.18</t>
  </si>
  <si>
    <t xml:space="preserve">Pokój posiedzeń pojednawczych </t>
  </si>
  <si>
    <t>3.19</t>
  </si>
  <si>
    <t>Holl - poczekalnia</t>
  </si>
  <si>
    <t>Razem Wydział Cywilny</t>
  </si>
  <si>
    <t>Wydział Karny</t>
  </si>
  <si>
    <t>4.1</t>
  </si>
  <si>
    <t>4.2</t>
  </si>
  <si>
    <t xml:space="preserve">Pokój zastępcy Przewodniczącego </t>
  </si>
  <si>
    <t>4.3</t>
  </si>
  <si>
    <t>4.4</t>
  </si>
  <si>
    <t>4.5</t>
  </si>
  <si>
    <t xml:space="preserve">Pokój kierownika ZKSS </t>
  </si>
  <si>
    <t>4.6</t>
  </si>
  <si>
    <t>Pokój kuratorów sądowych</t>
  </si>
  <si>
    <t>4.7</t>
  </si>
  <si>
    <t>Sekretariat ZKSS</t>
  </si>
  <si>
    <t>4.8</t>
  </si>
  <si>
    <t xml:space="preserve">Pokój do prowadzenia rozmów z podopiecznymi </t>
  </si>
  <si>
    <t>4.9</t>
  </si>
  <si>
    <t xml:space="preserve">Pokój Kierownika Sekretariatu </t>
  </si>
  <si>
    <t>4.10</t>
  </si>
  <si>
    <t>4.11</t>
  </si>
  <si>
    <t xml:space="preserve">Pokój na przechowywanie spraw bieżących </t>
  </si>
  <si>
    <t>4.12</t>
  </si>
  <si>
    <t>4.13</t>
  </si>
  <si>
    <t>Pokój narad do sali  I</t>
  </si>
  <si>
    <t>4.14</t>
  </si>
  <si>
    <t>Pokój świadków do sali I</t>
  </si>
  <si>
    <t>4.15</t>
  </si>
  <si>
    <t>4.16</t>
  </si>
  <si>
    <t>Pokój narad do sali  II</t>
  </si>
  <si>
    <t>4.17</t>
  </si>
  <si>
    <t>Pokój świadków do sali II</t>
  </si>
  <si>
    <t>4.18</t>
  </si>
  <si>
    <t>4.19</t>
  </si>
  <si>
    <t>Pokój narad do sali III</t>
  </si>
  <si>
    <t>4.20</t>
  </si>
  <si>
    <t>Pokój świadków do sali III</t>
  </si>
  <si>
    <t>4.21</t>
  </si>
  <si>
    <t xml:space="preserve">Poczekalnia dla pokrzywdzonych </t>
  </si>
  <si>
    <t>4.22</t>
  </si>
  <si>
    <t>Pokój przesłuchań</t>
  </si>
  <si>
    <t>4.23</t>
  </si>
  <si>
    <t>Przyjazny pokój przesłuchań dla pokrzywdzonych</t>
  </si>
  <si>
    <t>4.24</t>
  </si>
  <si>
    <t>Pomieszczenie techniczne przy przyjaznym pokoju przesłuchań</t>
  </si>
  <si>
    <t>4.25</t>
  </si>
  <si>
    <t>Poczekalnia z węzłem sanitarnym przy przyjaznym pokoju przesłuchań</t>
  </si>
  <si>
    <t>4.26</t>
  </si>
  <si>
    <t>Poczekalnia - Holl</t>
  </si>
  <si>
    <t>Razem Wydział Karny</t>
  </si>
  <si>
    <t>Wydział Rodzinny i Nieletnich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</si>
  <si>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</si>
  <si>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</si>
  <si>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</si>
  <si>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</si>
  <si>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</si>
  <si>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</si>
  <si>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</si>
  <si>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</si>
  <si>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</si>
  <si>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</si>
  <si>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</si>
  <si>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Pokój posiedzeń
do postępowania wyjaśniającego</t>
  </si>
  <si>
    <t>5.12</t>
  </si>
  <si>
    <t>Pomieszczenia
do przechowywania  spraw bieżących</t>
  </si>
  <si>
    <t>5.13</t>
  </si>
  <si>
    <t>Poczekalnia dla nieletnich</t>
  </si>
  <si>
    <t>5.14</t>
  </si>
  <si>
    <t>Pokój zatrzymań
dla nieletnich wraz z węzłem sanitarnym</t>
  </si>
  <si>
    <t>5.15</t>
  </si>
  <si>
    <t>Pokój dla pokrzywdzonych</t>
  </si>
  <si>
    <t>5.16</t>
  </si>
  <si>
    <t xml:space="preserve">Pokój do prowadzenia rozmów informacyjnych </t>
  </si>
  <si>
    <t>5.17</t>
  </si>
  <si>
    <t>Hol-poczekalnia</t>
  </si>
  <si>
    <t>Razem Wydział Rodziny i Nieletnich</t>
  </si>
  <si>
    <t>Wydział Ksiąg Wieczystych</t>
  </si>
  <si>
    <t>6.1</t>
  </si>
  <si>
    <t>6.2</t>
  </si>
  <si>
    <t xml:space="preserve">Pokój sędziów lub referendarzy </t>
  </si>
  <si>
    <t>6.3</t>
  </si>
  <si>
    <t>6.4</t>
  </si>
  <si>
    <t>Sekretariat Wydziału</t>
  </si>
  <si>
    <t>6.5</t>
  </si>
  <si>
    <t>6.6</t>
  </si>
  <si>
    <t>Pokój ekspozytury centalnej informacji</t>
  </si>
  <si>
    <t>6.7</t>
  </si>
  <si>
    <t>Pokój informatyka i archiwisty</t>
  </si>
  <si>
    <t>6.8</t>
  </si>
  <si>
    <t>Czytelnia ksiąg wieczystych</t>
  </si>
  <si>
    <t>6.9</t>
  </si>
  <si>
    <t>Pokój technicznej obsługi informatycznej</t>
  </si>
  <si>
    <t>6.10</t>
  </si>
  <si>
    <t xml:space="preserve">Pomieszczenie do przechowywania spraw bieżących </t>
  </si>
  <si>
    <t>6.11</t>
  </si>
  <si>
    <t>Archiwum KW</t>
  </si>
  <si>
    <t>6.12</t>
  </si>
  <si>
    <t xml:space="preserve">Poczekalnia dla interesantów </t>
  </si>
  <si>
    <t>Razem Wydział Ksiąg Wieczystych</t>
  </si>
  <si>
    <t>Pomieszczenia ogólnego przeznaczenia</t>
  </si>
  <si>
    <t>7.1</t>
  </si>
  <si>
    <t xml:space="preserve">Portiernia </t>
  </si>
  <si>
    <t>7.2</t>
  </si>
  <si>
    <t xml:space="preserve">Pokój ochrony </t>
  </si>
  <si>
    <t>7.3</t>
  </si>
  <si>
    <t>Szatnia ogólna</t>
  </si>
  <si>
    <t>7.4</t>
  </si>
  <si>
    <t xml:space="preserve">Pokój adwokatów i radców prawnych </t>
  </si>
  <si>
    <t>7.5</t>
  </si>
  <si>
    <t xml:space="preserve">Pomieszczenie socjalne </t>
  </si>
  <si>
    <t>7.6</t>
  </si>
  <si>
    <t>Pokój gościnny z łazienką</t>
  </si>
  <si>
    <t>7.7</t>
  </si>
  <si>
    <t xml:space="preserve">Palarnia </t>
  </si>
  <si>
    <t>7.8</t>
  </si>
  <si>
    <t>Pomieszczenie dla zatrzymanych z przedsionkiem dla konwoju</t>
  </si>
  <si>
    <t>7.9</t>
  </si>
  <si>
    <t>Węzeł sanitarny dla konwoju</t>
  </si>
  <si>
    <t>7.10</t>
  </si>
  <si>
    <t>Wezeł sanitarny dla zatrzymanych-męski</t>
  </si>
  <si>
    <t>7.11</t>
  </si>
  <si>
    <t xml:space="preserve">Wezeł sanitarny dla zatrzymanych
damski </t>
  </si>
  <si>
    <t>7.12</t>
  </si>
  <si>
    <t xml:space="preserve">Pomieszczenie gospodarcze
dla sprzątaczek </t>
  </si>
  <si>
    <t>7.13</t>
  </si>
  <si>
    <t>Węzeł sanitarny z natryskiem dla pracowników gospodarczych sądu</t>
  </si>
  <si>
    <t>7.14</t>
  </si>
  <si>
    <t>Warsztat konserwatora</t>
  </si>
  <si>
    <t>7.15</t>
  </si>
  <si>
    <t>Magazyn dowodów rzeczowych</t>
  </si>
  <si>
    <t>7.16</t>
  </si>
  <si>
    <t>Magazyn druków</t>
  </si>
  <si>
    <t>7.17</t>
  </si>
  <si>
    <t>Magazyn materiałów biurowych</t>
  </si>
  <si>
    <t>7.18</t>
  </si>
  <si>
    <t xml:space="preserve">Magazyn sprzętu i materiałów 
gospodarczych </t>
  </si>
  <si>
    <t>7.19</t>
  </si>
  <si>
    <t>Pomieszczenie na makulaturę</t>
  </si>
  <si>
    <t>7.20</t>
  </si>
  <si>
    <t>Pomieszczenie przeznaczone do wypoczynku z możliwością wypoczynku dla kobiet w ciąży i karmiących matek</t>
  </si>
  <si>
    <t>7.21</t>
  </si>
  <si>
    <t>Archiwum zakładowe sądu</t>
  </si>
  <si>
    <t>Razem Pomieszczenia ogólnego przeznaczenia</t>
  </si>
  <si>
    <t>POWIERZCHNIA UŻYTKOWA
(suma powierzchni Razem od 1 do 7)</t>
  </si>
  <si>
    <t>X</t>
  </si>
  <si>
    <t>KOMUNIKACJA
(25% powierzchni użytkowej)</t>
  </si>
  <si>
    <t>OGÓŁEM</t>
  </si>
  <si>
    <t>Ilość pomieszczeń/osób</t>
  </si>
  <si>
    <t>Powierzchnia podstawowa dla orzeczników, prokuratorów, asesorów, aplikantów i asystentów</t>
  </si>
  <si>
    <t>Gabinet kierownika jednostki</t>
  </si>
  <si>
    <t>Gabinet zastępcy kierownika jednostki</t>
  </si>
  <si>
    <t>Pokój prokuratora</t>
  </si>
  <si>
    <t>Pokój asesora</t>
  </si>
  <si>
    <t>Pokój aplikanta</t>
  </si>
  <si>
    <t>Pokój Kierownika Działu</t>
  </si>
  <si>
    <t>Pokój asystenta prokuratora</t>
  </si>
  <si>
    <t>1.8</t>
  </si>
  <si>
    <t>Sekretariat kierownika jednostki i zastępcy kierownika jednostki</t>
  </si>
  <si>
    <t>Powierzchnia podstawowa dla urzędników i pracowników obsługi</t>
  </si>
  <si>
    <t>Pokój Kierownika Działu/Zespołu</t>
  </si>
  <si>
    <t>Sekretariat Działu</t>
  </si>
  <si>
    <t>Pokój urzędnika</t>
  </si>
  <si>
    <t>Pokój informatyka</t>
  </si>
  <si>
    <t>Pokój pracownika obsługi (czynności administracyjne)</t>
  </si>
  <si>
    <t>Pokój pracownika obsługi (kierowca, sprzątaczka)</t>
  </si>
  <si>
    <t>Powierzchnia pomocnicza dla orzeczników i urzędników oraz pracowników obsługi</t>
  </si>
  <si>
    <t>Sala narad</t>
  </si>
  <si>
    <t>Archiwum</t>
  </si>
  <si>
    <t>Zespół pomieszczeń kancelarii tajnej</t>
  </si>
  <si>
    <t>Zespół pomieszczeń tzw. "niebieski pokój"</t>
  </si>
  <si>
    <t>Zabezpieczone pomieszczenie do digitalizacji akt z systemem monitoringu</t>
  </si>
  <si>
    <t>Pomieszczenie dla osób zatrzymanych</t>
  </si>
  <si>
    <t>Pokój okazań</t>
  </si>
  <si>
    <t>Pokój ochrony</t>
  </si>
  <si>
    <t xml:space="preserve">Szatnia </t>
  </si>
  <si>
    <t>Poczekalnia dla interesantów (niezabudowana)</t>
  </si>
  <si>
    <t>Pokój socjalny</t>
  </si>
  <si>
    <t>Palarnia</t>
  </si>
  <si>
    <t>Warsztat informatyka z zapleczem magazynowym</t>
  </si>
  <si>
    <t>3.20</t>
  </si>
  <si>
    <t>Pomieszczenie serwerowni</t>
  </si>
  <si>
    <t>3.21</t>
  </si>
  <si>
    <t>Pomieszczenie UPS</t>
  </si>
  <si>
    <t>3.22</t>
  </si>
  <si>
    <t>Pomieszczenie punktu dystrybucyjnego sieci LAN</t>
  </si>
  <si>
    <t>3.23</t>
  </si>
  <si>
    <t>Pomieszczenie bezpieczeństwa</t>
  </si>
  <si>
    <t>3.24</t>
  </si>
  <si>
    <t>Pomieszczenie centrali telefonicznej</t>
  </si>
  <si>
    <t>3.25</t>
  </si>
  <si>
    <t>Pomieszczenie gospodarcze</t>
  </si>
  <si>
    <t>3.26</t>
  </si>
  <si>
    <t>3.27</t>
  </si>
  <si>
    <t>Magazyn materiałów biurowych i sprzętu</t>
  </si>
  <si>
    <t>3.28</t>
  </si>
  <si>
    <t>Magazyn podręczny</t>
  </si>
  <si>
    <t>3.29</t>
  </si>
  <si>
    <t>3.30</t>
  </si>
  <si>
    <t>Garaż</t>
  </si>
  <si>
    <t>3.31</t>
  </si>
  <si>
    <t>Zaplecze socjalne przy gabinetach kierownika jednostek</t>
  </si>
  <si>
    <t>3.32</t>
  </si>
  <si>
    <t>Węzeł sanitarny damski</t>
  </si>
  <si>
    <t>3.33</t>
  </si>
  <si>
    <t>Węzeł sanitarny męski</t>
  </si>
  <si>
    <t>3.34</t>
  </si>
  <si>
    <t>Węzeł sanitarny dla niepełnosprawnych</t>
  </si>
  <si>
    <t>3.35</t>
  </si>
  <si>
    <t>Węzeł sanitarny dla zatrzymanych</t>
  </si>
  <si>
    <t>3.36</t>
  </si>
  <si>
    <t>3.37</t>
  </si>
  <si>
    <t>Pomieszczenia techniczne</t>
  </si>
  <si>
    <t>Razem I</t>
  </si>
  <si>
    <t>Razem II</t>
  </si>
  <si>
    <t>Razem III</t>
  </si>
  <si>
    <t>POWIERZCHNIA UŻYTKOWA
(suma powierzchni Razem od I do III)</t>
  </si>
  <si>
    <r>
      <t xml:space="preserve">KOMUNIKACJA
(25% powierzchni użytkowej do powierzchni </t>
    </r>
    <r>
      <rPr>
        <sz val="9"/>
        <rFont val="Calibri"/>
        <family val="2"/>
        <charset val="238"/>
        <scheme val="minor"/>
      </rPr>
      <t>podanej powyżej</t>
    </r>
    <r>
      <rPr>
        <b/>
        <sz val="9"/>
        <rFont val="Calibri"/>
        <family val="2"/>
        <charset val="238"/>
        <scheme val="minor"/>
      </rPr>
      <t>)</t>
    </r>
  </si>
  <si>
    <t>UWAGA! Powyższe zestawienie nie zawiera pomieszczeń technicznych i sanitariatów, które należy uwzględnić!</t>
  </si>
  <si>
    <t>Tabela 3 - Zestawienie zaprojektowanych pomieszczeń w budynku Prokuratury Rejonowej w Końskich  na podstawie programu inwestycji</t>
  </si>
  <si>
    <t>Łączna powierzchnia pomieszczeń do projektowania (MAX)</t>
  </si>
  <si>
    <t>Pow.  jednego pomieszczenia w m²</t>
  </si>
  <si>
    <t>Powierzchnia utwardzona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</si>
</sst>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0"/>
    <numFmt numFmtId="167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2" fontId="8" fillId="2" borderId="2" xfId="2" applyNumberFormat="1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 shrinkToFit="1"/>
    </xf>
    <xf numFmtId="2" fontId="5" fillId="4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9" fontId="0" fillId="0" borderId="0" xfId="0" applyNumberFormat="1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shrinkToFit="1"/>
    </xf>
    <xf numFmtId="0" fontId="8" fillId="3" borderId="2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 shrinkToFit="1"/>
    </xf>
    <xf numFmtId="1" fontId="8" fillId="0" borderId="2" xfId="2" applyNumberFormat="1" applyFont="1" applyBorder="1" applyAlignment="1">
      <alignment horizontal="center" vertical="center" shrinkToFit="1"/>
    </xf>
    <xf numFmtId="1" fontId="5" fillId="3" borderId="2" xfId="2" applyNumberFormat="1" applyFont="1" applyFill="1" applyBorder="1" applyAlignment="1">
      <alignment horizontal="center" vertical="center" shrinkToFit="1"/>
    </xf>
    <xf numFmtId="1" fontId="8" fillId="0" borderId="2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2" fontId="12" fillId="3" borderId="2" xfId="2" applyNumberFormat="1" applyFont="1" applyFill="1" applyBorder="1" applyAlignment="1">
      <alignment horizontal="center" vertical="center" wrapText="1"/>
    </xf>
    <xf numFmtId="2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2" fontId="5" fillId="3" borderId="2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vertical="top" wrapText="1"/>
    </xf>
  </cellXfs>
  <cellStyles count="3">
    <cellStyle name="Normalny" xfId="0" builtinId="0"/>
    <cellStyle name="Normalny 2" xfId="2" xr:uid="{6F2D6EB8-6DCB-4A12-9912-F192E4DF326E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02F1-0F66-40DB-8304-CB08CA52DE3A}">
  <dimension ref="C3:E13"/>
  <sheetViews>
    <sheetView workbookViewId="0">
      <selection activeCell="C12" sqref="C12"/>
    </sheetView>
  </sheetViews>
  <sheetFormatPr defaultRowHeight="15" x14ac:dyDescent="0.25"/>
  <cols>
    <col min="1" max="2" width="2.85546875" customWidth="1"/>
    <col min="3" max="3" width="32.42578125" customWidth="1"/>
    <col min="4" max="4" width="18.140625" customWidth="1"/>
    <col min="5" max="5" width="22.85546875" customWidth="1"/>
    <col min="6" max="6" width="25.42578125" customWidth="1"/>
  </cols>
  <sheetData>
    <row r="3" spans="3:5" x14ac:dyDescent="0.25">
      <c r="C3" s="23" t="s">
        <v>9</v>
      </c>
      <c r="D3" s="23"/>
      <c r="E3" s="23"/>
    </row>
    <row r="5" spans="3:5" ht="30" x14ac:dyDescent="0.25">
      <c r="C5" s="29" t="s">
        <v>0</v>
      </c>
      <c r="D5" s="29" t="s">
        <v>1</v>
      </c>
      <c r="E5" s="29" t="s">
        <v>2</v>
      </c>
    </row>
    <row r="6" spans="3:5" ht="27.95" customHeight="1" x14ac:dyDescent="0.25">
      <c r="C6" s="1" t="s">
        <v>3</v>
      </c>
      <c r="D6" s="26">
        <v>4714</v>
      </c>
      <c r="E6" s="27">
        <v>1</v>
      </c>
    </row>
    <row r="7" spans="3:5" ht="45" x14ac:dyDescent="0.25">
      <c r="C7" s="1" t="s">
        <v>4</v>
      </c>
      <c r="D7" s="28"/>
      <c r="E7" s="28"/>
    </row>
    <row r="8" spans="3:5" ht="45" x14ac:dyDescent="0.25">
      <c r="C8" s="1" t="s">
        <v>5</v>
      </c>
      <c r="D8" s="28"/>
      <c r="E8" s="28"/>
    </row>
    <row r="9" spans="3:5" ht="35.25" customHeight="1" x14ac:dyDescent="0.25">
      <c r="C9" s="1" t="s">
        <v>6</v>
      </c>
      <c r="D9" s="28"/>
      <c r="E9" s="28"/>
    </row>
    <row r="10" spans="3:5" ht="27.95" customHeight="1" x14ac:dyDescent="0.25">
      <c r="C10" s="1" t="s">
        <v>7</v>
      </c>
      <c r="D10" s="28"/>
      <c r="E10" s="28"/>
    </row>
    <row r="11" spans="3:5" ht="27.95" customHeight="1" x14ac:dyDescent="0.25">
      <c r="C11" s="1" t="s">
        <v>346</v>
      </c>
      <c r="D11" s="28"/>
      <c r="E11" s="28"/>
    </row>
    <row r="12" spans="3:5" ht="27.95" customHeight="1" thickBot="1" x14ac:dyDescent="0.3">
      <c r="C12" s="2" t="s">
        <v>8</v>
      </c>
      <c r="D12" s="28"/>
      <c r="E12" s="28"/>
    </row>
    <row r="13" spans="3:5" ht="27.95" customHeight="1" x14ac:dyDescent="0.25"/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9CC3-1279-4739-81B3-0A80F07C4549}">
  <sheetPr>
    <pageSetUpPr fitToPage="1"/>
  </sheetPr>
  <dimension ref="C2:K159"/>
  <sheetViews>
    <sheetView topLeftCell="A133" workbookViewId="0">
      <selection activeCell="N138" sqref="N138"/>
    </sheetView>
  </sheetViews>
  <sheetFormatPr defaultRowHeight="15" x14ac:dyDescent="0.25"/>
  <cols>
    <col min="1" max="1" width="1.5703125" customWidth="1"/>
    <col min="2" max="2" width="2.42578125" customWidth="1"/>
    <col min="3" max="3" width="5.28515625" customWidth="1"/>
    <col min="4" max="4" width="20.7109375" customWidth="1"/>
    <col min="8" max="8" width="11.140625" customWidth="1"/>
    <col min="9" max="9" width="10.5703125" customWidth="1"/>
    <col min="10" max="10" width="10.42578125" customWidth="1"/>
  </cols>
  <sheetData>
    <row r="2" spans="3:11" ht="50.25" customHeight="1" x14ac:dyDescent="0.25">
      <c r="C2" s="45" t="s">
        <v>10</v>
      </c>
      <c r="D2" s="45"/>
      <c r="E2" s="45"/>
      <c r="F2" s="45"/>
      <c r="G2" s="45"/>
      <c r="H2" s="45"/>
      <c r="I2" s="45"/>
      <c r="J2" s="45"/>
      <c r="K2" s="45"/>
    </row>
    <row r="3" spans="3:11" ht="35.25" customHeight="1" x14ac:dyDescent="0.25">
      <c r="C3" s="46" t="s">
        <v>11</v>
      </c>
      <c r="D3" s="46" t="s">
        <v>12</v>
      </c>
      <c r="E3" s="47" t="s">
        <v>13</v>
      </c>
      <c r="F3" s="46" t="s">
        <v>14</v>
      </c>
      <c r="G3" s="47" t="s">
        <v>15</v>
      </c>
      <c r="H3" s="48" t="s">
        <v>16</v>
      </c>
      <c r="I3" s="48"/>
      <c r="J3" s="48"/>
      <c r="K3" s="49" t="s">
        <v>17</v>
      </c>
    </row>
    <row r="4" spans="3:11" ht="36" x14ac:dyDescent="0.25">
      <c r="C4" s="46"/>
      <c r="D4" s="46"/>
      <c r="E4" s="47"/>
      <c r="F4" s="46"/>
      <c r="G4" s="47"/>
      <c r="H4" s="50" t="s">
        <v>13</v>
      </c>
      <c r="I4" s="30" t="s">
        <v>14</v>
      </c>
      <c r="J4" s="50" t="s">
        <v>15</v>
      </c>
      <c r="K4" s="49"/>
    </row>
    <row r="5" spans="3:11" x14ac:dyDescent="0.25"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0" t="s">
        <v>23</v>
      </c>
      <c r="I5" s="30" t="s">
        <v>24</v>
      </c>
      <c r="J5" s="30" t="s">
        <v>25</v>
      </c>
      <c r="K5" s="30" t="s">
        <v>26</v>
      </c>
    </row>
    <row r="6" spans="3:11" x14ac:dyDescent="0.25">
      <c r="C6" s="31">
        <v>1</v>
      </c>
      <c r="D6" s="51" t="s">
        <v>27</v>
      </c>
      <c r="E6" s="51"/>
      <c r="F6" s="51"/>
      <c r="G6" s="51"/>
      <c r="H6" s="34"/>
      <c r="I6" s="34"/>
      <c r="J6" s="34"/>
      <c r="K6" s="34"/>
    </row>
    <row r="7" spans="3:11" x14ac:dyDescent="0.25">
      <c r="C7" s="6" t="s">
        <v>28</v>
      </c>
      <c r="D7" s="4" t="s">
        <v>29</v>
      </c>
      <c r="E7" s="5">
        <v>24</v>
      </c>
      <c r="F7" s="6">
        <v>1</v>
      </c>
      <c r="G7" s="8">
        <f>E7*F7</f>
        <v>24</v>
      </c>
      <c r="H7" s="7"/>
      <c r="I7" s="7"/>
      <c r="J7" s="7"/>
      <c r="K7" s="52"/>
    </row>
    <row r="8" spans="3:11" x14ac:dyDescent="0.25">
      <c r="C8" s="6" t="s">
        <v>30</v>
      </c>
      <c r="D8" s="4" t="s">
        <v>31</v>
      </c>
      <c r="E8" s="5">
        <v>18</v>
      </c>
      <c r="F8" s="6">
        <v>1</v>
      </c>
      <c r="G8" s="8">
        <f t="shared" ref="G8:G13" si="0">E8*F8</f>
        <v>18</v>
      </c>
      <c r="H8" s="7"/>
      <c r="I8" s="7"/>
      <c r="J8" s="7"/>
      <c r="K8" s="52"/>
    </row>
    <row r="9" spans="3:11" x14ac:dyDescent="0.25">
      <c r="C9" s="6" t="s">
        <v>32</v>
      </c>
      <c r="D9" s="4" t="s">
        <v>33</v>
      </c>
      <c r="E9" s="5">
        <v>18</v>
      </c>
      <c r="F9" s="6">
        <v>1</v>
      </c>
      <c r="G9" s="8">
        <f t="shared" si="0"/>
        <v>18</v>
      </c>
      <c r="H9" s="7"/>
      <c r="I9" s="7"/>
      <c r="J9" s="7"/>
      <c r="K9" s="52"/>
    </row>
    <row r="10" spans="3:11" x14ac:dyDescent="0.25">
      <c r="C10" s="6" t="s">
        <v>34</v>
      </c>
      <c r="D10" s="4" t="s">
        <v>35</v>
      </c>
      <c r="E10" s="5">
        <v>18</v>
      </c>
      <c r="F10" s="6">
        <v>1</v>
      </c>
      <c r="G10" s="8">
        <f t="shared" si="0"/>
        <v>18</v>
      </c>
      <c r="H10" s="7"/>
      <c r="I10" s="7"/>
      <c r="J10" s="7"/>
      <c r="K10" s="52"/>
    </row>
    <row r="11" spans="3:11" ht="24" x14ac:dyDescent="0.25">
      <c r="C11" s="6" t="s">
        <v>36</v>
      </c>
      <c r="D11" s="4" t="s">
        <v>37</v>
      </c>
      <c r="E11" s="5">
        <v>18</v>
      </c>
      <c r="F11" s="6">
        <v>1</v>
      </c>
      <c r="G11" s="8">
        <f t="shared" si="0"/>
        <v>18</v>
      </c>
      <c r="H11" s="7"/>
      <c r="I11" s="7"/>
      <c r="J11" s="7"/>
      <c r="K11" s="52"/>
    </row>
    <row r="12" spans="3:11" ht="24" x14ac:dyDescent="0.25">
      <c r="C12" s="6" t="s">
        <v>38</v>
      </c>
      <c r="D12" s="4" t="s">
        <v>39</v>
      </c>
      <c r="E12" s="5">
        <v>24</v>
      </c>
      <c r="F12" s="6">
        <v>1</v>
      </c>
      <c r="G12" s="8">
        <f t="shared" si="0"/>
        <v>24</v>
      </c>
      <c r="H12" s="7"/>
      <c r="I12" s="7"/>
      <c r="J12" s="7"/>
      <c r="K12" s="52"/>
    </row>
    <row r="13" spans="3:11" ht="24" x14ac:dyDescent="0.25">
      <c r="C13" s="6" t="s">
        <v>40</v>
      </c>
      <c r="D13" s="4" t="s">
        <v>41</v>
      </c>
      <c r="E13" s="5">
        <v>6</v>
      </c>
      <c r="F13" s="6">
        <v>1</v>
      </c>
      <c r="G13" s="8">
        <f t="shared" si="0"/>
        <v>6</v>
      </c>
      <c r="H13" s="7"/>
      <c r="I13" s="7"/>
      <c r="J13" s="7"/>
      <c r="K13" s="52"/>
    </row>
    <row r="14" spans="3:11" x14ac:dyDescent="0.25">
      <c r="C14" s="9"/>
      <c r="D14" s="9" t="s">
        <v>42</v>
      </c>
      <c r="E14" s="32" t="s">
        <v>43</v>
      </c>
      <c r="F14" s="31">
        <f>SUM(F7:F13)</f>
        <v>7</v>
      </c>
      <c r="G14" s="32">
        <f>SUM(G7:G13)</f>
        <v>126</v>
      </c>
      <c r="H14" s="53" t="s">
        <v>43</v>
      </c>
      <c r="I14" s="54">
        <f>SUM(I7:I13)</f>
        <v>0</v>
      </c>
      <c r="J14" s="53">
        <f>SUM(J7:J13)</f>
        <v>0</v>
      </c>
      <c r="K14" s="34"/>
    </row>
    <row r="15" spans="3:11" x14ac:dyDescent="0.25">
      <c r="C15" s="31">
        <v>2</v>
      </c>
      <c r="D15" s="51" t="s">
        <v>44</v>
      </c>
      <c r="E15" s="51"/>
      <c r="F15" s="51"/>
      <c r="G15" s="51"/>
      <c r="H15" s="55"/>
      <c r="I15" s="55"/>
      <c r="J15" s="55"/>
      <c r="K15" s="35"/>
    </row>
    <row r="16" spans="3:11" ht="36" x14ac:dyDescent="0.25">
      <c r="C16" s="6" t="s">
        <v>45</v>
      </c>
      <c r="D16" s="4" t="s">
        <v>46</v>
      </c>
      <c r="E16" s="5">
        <v>15</v>
      </c>
      <c r="F16" s="6">
        <v>1</v>
      </c>
      <c r="G16" s="8">
        <f>E16*F16</f>
        <v>15</v>
      </c>
      <c r="H16" s="7"/>
      <c r="I16" s="7"/>
      <c r="J16" s="7"/>
      <c r="K16" s="52"/>
    </row>
    <row r="17" spans="3:11" ht="36" x14ac:dyDescent="0.25">
      <c r="C17" s="6" t="s">
        <v>47</v>
      </c>
      <c r="D17" s="4" t="s">
        <v>48</v>
      </c>
      <c r="E17" s="5">
        <v>15</v>
      </c>
      <c r="F17" s="6">
        <v>1</v>
      </c>
      <c r="G17" s="8">
        <f t="shared" ref="G17:G36" si="1">E17*F17</f>
        <v>15</v>
      </c>
      <c r="H17" s="7"/>
      <c r="I17" s="7"/>
      <c r="J17" s="7"/>
      <c r="K17" s="52"/>
    </row>
    <row r="18" spans="3:11" ht="24" x14ac:dyDescent="0.25">
      <c r="C18" s="6" t="s">
        <v>49</v>
      </c>
      <c r="D18" s="4" t="s">
        <v>50</v>
      </c>
      <c r="E18" s="5">
        <v>12</v>
      </c>
      <c r="F18" s="6">
        <v>1</v>
      </c>
      <c r="G18" s="8">
        <f t="shared" si="1"/>
        <v>12</v>
      </c>
      <c r="H18" s="7"/>
      <c r="I18" s="7"/>
      <c r="J18" s="7"/>
      <c r="K18" s="52"/>
    </row>
    <row r="19" spans="3:11" x14ac:dyDescent="0.25">
      <c r="C19" s="6" t="s">
        <v>51</v>
      </c>
      <c r="D19" s="4" t="s">
        <v>52</v>
      </c>
      <c r="E19" s="5">
        <v>12</v>
      </c>
      <c r="F19" s="6">
        <v>1</v>
      </c>
      <c r="G19" s="8">
        <f t="shared" si="1"/>
        <v>12</v>
      </c>
      <c r="H19" s="7"/>
      <c r="I19" s="7"/>
      <c r="J19" s="7"/>
      <c r="K19" s="52"/>
    </row>
    <row r="20" spans="3:11" x14ac:dyDescent="0.25">
      <c r="C20" s="6" t="s">
        <v>53</v>
      </c>
      <c r="D20" s="4" t="s">
        <v>54</v>
      </c>
      <c r="E20" s="5">
        <v>12</v>
      </c>
      <c r="F20" s="6">
        <v>1</v>
      </c>
      <c r="G20" s="8">
        <f t="shared" si="1"/>
        <v>12</v>
      </c>
      <c r="H20" s="7"/>
      <c r="I20" s="7"/>
      <c r="J20" s="7"/>
      <c r="K20" s="52"/>
    </row>
    <row r="21" spans="3:11" ht="24" x14ac:dyDescent="0.25">
      <c r="C21" s="6" t="s">
        <v>55</v>
      </c>
      <c r="D21" s="4" t="s">
        <v>56</v>
      </c>
      <c r="E21" s="5">
        <v>15</v>
      </c>
      <c r="F21" s="6">
        <v>1</v>
      </c>
      <c r="G21" s="8">
        <f t="shared" si="1"/>
        <v>15</v>
      </c>
      <c r="H21" s="7"/>
      <c r="I21" s="7"/>
      <c r="J21" s="7"/>
      <c r="K21" s="52"/>
    </row>
    <row r="22" spans="3:11" ht="36" x14ac:dyDescent="0.25">
      <c r="C22" s="6" t="s">
        <v>57</v>
      </c>
      <c r="D22" s="4" t="s">
        <v>58</v>
      </c>
      <c r="E22" s="5">
        <v>12</v>
      </c>
      <c r="F22" s="6">
        <v>1</v>
      </c>
      <c r="G22" s="8">
        <f t="shared" si="1"/>
        <v>12</v>
      </c>
      <c r="H22" s="7"/>
      <c r="I22" s="7"/>
      <c r="J22" s="7"/>
      <c r="K22" s="52"/>
    </row>
    <row r="23" spans="3:11" ht="48" x14ac:dyDescent="0.25">
      <c r="C23" s="6" t="s">
        <v>59</v>
      </c>
      <c r="D23" s="4" t="s">
        <v>60</v>
      </c>
      <c r="E23" s="5">
        <v>12</v>
      </c>
      <c r="F23" s="6">
        <v>1</v>
      </c>
      <c r="G23" s="8">
        <f t="shared" si="1"/>
        <v>12</v>
      </c>
      <c r="H23" s="7"/>
      <c r="I23" s="7"/>
      <c r="J23" s="7"/>
      <c r="K23" s="52"/>
    </row>
    <row r="24" spans="3:11" ht="36" x14ac:dyDescent="0.25">
      <c r="C24" s="6" t="s">
        <v>61</v>
      </c>
      <c r="D24" s="4" t="s">
        <v>62</v>
      </c>
      <c r="E24" s="5">
        <v>12</v>
      </c>
      <c r="F24" s="6">
        <v>1</v>
      </c>
      <c r="G24" s="8">
        <f t="shared" si="1"/>
        <v>12</v>
      </c>
      <c r="H24" s="7"/>
      <c r="I24" s="7"/>
      <c r="J24" s="7"/>
      <c r="K24" s="52"/>
    </row>
    <row r="25" spans="3:11" ht="24" x14ac:dyDescent="0.25">
      <c r="C25" s="6" t="s">
        <v>63</v>
      </c>
      <c r="D25" s="4" t="s">
        <v>64</v>
      </c>
      <c r="E25" s="5">
        <v>12</v>
      </c>
      <c r="F25" s="6">
        <v>1</v>
      </c>
      <c r="G25" s="8">
        <f t="shared" si="1"/>
        <v>12</v>
      </c>
      <c r="H25" s="7"/>
      <c r="I25" s="7"/>
      <c r="J25" s="7"/>
      <c r="K25" s="52"/>
    </row>
    <row r="26" spans="3:11" ht="36" x14ac:dyDescent="0.25">
      <c r="C26" s="6" t="s">
        <v>65</v>
      </c>
      <c r="D26" s="4" t="s">
        <v>66</v>
      </c>
      <c r="E26" s="5">
        <v>6</v>
      </c>
      <c r="F26" s="6">
        <v>1</v>
      </c>
      <c r="G26" s="8">
        <f t="shared" si="1"/>
        <v>6</v>
      </c>
      <c r="H26" s="7"/>
      <c r="I26" s="7"/>
      <c r="J26" s="7"/>
      <c r="K26" s="52"/>
    </row>
    <row r="27" spans="3:11" x14ac:dyDescent="0.25">
      <c r="C27" s="6" t="s">
        <v>67</v>
      </c>
      <c r="D27" s="4" t="s">
        <v>68</v>
      </c>
      <c r="E27" s="5">
        <v>12</v>
      </c>
      <c r="F27" s="6">
        <v>2</v>
      </c>
      <c r="G27" s="8">
        <f t="shared" si="1"/>
        <v>24</v>
      </c>
      <c r="H27" s="7"/>
      <c r="I27" s="7"/>
      <c r="J27" s="7"/>
      <c r="K27" s="52"/>
    </row>
    <row r="28" spans="3:11" x14ac:dyDescent="0.25">
      <c r="C28" s="6" t="s">
        <v>69</v>
      </c>
      <c r="D28" s="4" t="s">
        <v>70</v>
      </c>
      <c r="E28" s="5">
        <v>48</v>
      </c>
      <c r="F28" s="6">
        <v>1</v>
      </c>
      <c r="G28" s="8">
        <f t="shared" si="1"/>
        <v>48</v>
      </c>
      <c r="H28" s="7"/>
      <c r="I28" s="7"/>
      <c r="J28" s="7"/>
      <c r="K28" s="52"/>
    </row>
    <row r="29" spans="3:11" x14ac:dyDescent="0.25">
      <c r="C29" s="6" t="s">
        <v>71</v>
      </c>
      <c r="D29" s="4" t="s">
        <v>72</v>
      </c>
      <c r="E29" s="5">
        <v>18</v>
      </c>
      <c r="F29" s="6">
        <v>1</v>
      </c>
      <c r="G29" s="8">
        <f t="shared" si="1"/>
        <v>18</v>
      </c>
      <c r="H29" s="7"/>
      <c r="I29" s="7"/>
      <c r="J29" s="7"/>
      <c r="K29" s="52"/>
    </row>
    <row r="30" spans="3:11" x14ac:dyDescent="0.25">
      <c r="C30" s="6" t="s">
        <v>73</v>
      </c>
      <c r="D30" s="4" t="s">
        <v>74</v>
      </c>
      <c r="E30" s="5">
        <v>15</v>
      </c>
      <c r="F30" s="6">
        <v>1</v>
      </c>
      <c r="G30" s="8">
        <f t="shared" si="1"/>
        <v>15</v>
      </c>
      <c r="H30" s="7"/>
      <c r="I30" s="7"/>
      <c r="J30" s="7"/>
      <c r="K30" s="52"/>
    </row>
    <row r="31" spans="3:11" ht="24" x14ac:dyDescent="0.25">
      <c r="C31" s="6" t="s">
        <v>75</v>
      </c>
      <c r="D31" s="4" t="s">
        <v>76</v>
      </c>
      <c r="E31" s="5">
        <v>12</v>
      </c>
      <c r="F31" s="6">
        <v>1</v>
      </c>
      <c r="G31" s="8">
        <f t="shared" si="1"/>
        <v>12</v>
      </c>
      <c r="H31" s="7"/>
      <c r="I31" s="7"/>
      <c r="J31" s="7"/>
      <c r="K31" s="52"/>
    </row>
    <row r="32" spans="3:11" ht="24" x14ac:dyDescent="0.25">
      <c r="C32" s="6" t="s">
        <v>77</v>
      </c>
      <c r="D32" s="4" t="s">
        <v>78</v>
      </c>
      <c r="E32" s="5">
        <v>12</v>
      </c>
      <c r="F32" s="6">
        <v>1</v>
      </c>
      <c r="G32" s="8">
        <f t="shared" si="1"/>
        <v>12</v>
      </c>
      <c r="H32" s="7"/>
      <c r="I32" s="7"/>
      <c r="J32" s="7"/>
      <c r="K32" s="52"/>
    </row>
    <row r="33" spans="3:11" x14ac:dyDescent="0.25">
      <c r="C33" s="6" t="s">
        <v>79</v>
      </c>
      <c r="D33" s="4" t="s">
        <v>80</v>
      </c>
      <c r="E33" s="5">
        <v>12</v>
      </c>
      <c r="F33" s="6">
        <v>2</v>
      </c>
      <c r="G33" s="8">
        <f t="shared" si="1"/>
        <v>24</v>
      </c>
      <c r="H33" s="7"/>
      <c r="I33" s="7"/>
      <c r="J33" s="7"/>
      <c r="K33" s="52"/>
    </row>
    <row r="34" spans="3:11" ht="48" x14ac:dyDescent="0.25">
      <c r="C34" s="6" t="s">
        <v>81</v>
      </c>
      <c r="D34" s="4" t="s">
        <v>82</v>
      </c>
      <c r="E34" s="5">
        <v>12</v>
      </c>
      <c r="F34" s="6">
        <v>1</v>
      </c>
      <c r="G34" s="8">
        <f t="shared" si="1"/>
        <v>12</v>
      </c>
      <c r="H34" s="7"/>
      <c r="I34" s="7"/>
      <c r="J34" s="7"/>
      <c r="K34" s="52"/>
    </row>
    <row r="35" spans="3:11" ht="24" x14ac:dyDescent="0.25">
      <c r="C35" s="6" t="s">
        <v>83</v>
      </c>
      <c r="D35" s="4" t="s">
        <v>84</v>
      </c>
      <c r="E35" s="5">
        <v>12</v>
      </c>
      <c r="F35" s="6">
        <v>1</v>
      </c>
      <c r="G35" s="8">
        <f t="shared" si="1"/>
        <v>12</v>
      </c>
      <c r="H35" s="7"/>
      <c r="I35" s="7"/>
      <c r="J35" s="7"/>
      <c r="K35" s="52"/>
    </row>
    <row r="36" spans="3:11" ht="36" x14ac:dyDescent="0.25">
      <c r="C36" s="6" t="s">
        <v>85</v>
      </c>
      <c r="D36" s="4" t="s">
        <v>86</v>
      </c>
      <c r="E36" s="5">
        <v>12</v>
      </c>
      <c r="F36" s="6">
        <v>1</v>
      </c>
      <c r="G36" s="8">
        <f t="shared" si="1"/>
        <v>12</v>
      </c>
      <c r="H36" s="7"/>
      <c r="I36" s="7"/>
      <c r="J36" s="7"/>
      <c r="K36" s="52"/>
    </row>
    <row r="37" spans="3:11" x14ac:dyDescent="0.25">
      <c r="C37" s="9"/>
      <c r="D37" s="9" t="s">
        <v>87</v>
      </c>
      <c r="E37" s="32" t="s">
        <v>43</v>
      </c>
      <c r="F37" s="31">
        <f>SUM(F16:F36)</f>
        <v>23</v>
      </c>
      <c r="G37" s="32">
        <f>SUM(G16:G36)</f>
        <v>324</v>
      </c>
      <c r="H37" s="53" t="s">
        <v>43</v>
      </c>
      <c r="I37" s="54">
        <f>SUM(I16:I36)</f>
        <v>0</v>
      </c>
      <c r="J37" s="53">
        <f>SUM(J16:J36)</f>
        <v>0</v>
      </c>
      <c r="K37" s="56"/>
    </row>
    <row r="38" spans="3:11" x14ac:dyDescent="0.25">
      <c r="C38" s="31">
        <v>3</v>
      </c>
      <c r="D38" s="51" t="s">
        <v>88</v>
      </c>
      <c r="E38" s="51"/>
      <c r="F38" s="51"/>
      <c r="G38" s="51"/>
      <c r="H38" s="55"/>
      <c r="I38" s="55"/>
      <c r="J38" s="55"/>
      <c r="K38" s="56"/>
    </row>
    <row r="39" spans="3:11" ht="24" x14ac:dyDescent="0.25">
      <c r="C39" s="6" t="s">
        <v>89</v>
      </c>
      <c r="D39" s="4" t="s">
        <v>90</v>
      </c>
      <c r="E39" s="5">
        <v>18</v>
      </c>
      <c r="F39" s="6">
        <v>1</v>
      </c>
      <c r="G39" s="8">
        <f>E39*F39</f>
        <v>18</v>
      </c>
      <c r="H39" s="7"/>
      <c r="I39" s="7"/>
      <c r="J39" s="7"/>
      <c r="K39" s="52"/>
    </row>
    <row r="40" spans="3:11" ht="24" x14ac:dyDescent="0.25">
      <c r="C40" s="6" t="s">
        <v>91</v>
      </c>
      <c r="D40" s="4" t="s">
        <v>92</v>
      </c>
      <c r="E40" s="5">
        <v>15</v>
      </c>
      <c r="F40" s="6">
        <v>1</v>
      </c>
      <c r="G40" s="8">
        <f t="shared" ref="G40:G57" si="2">E40*F40</f>
        <v>15</v>
      </c>
      <c r="H40" s="7"/>
      <c r="I40" s="7"/>
      <c r="J40" s="7"/>
      <c r="K40" s="52"/>
    </row>
    <row r="41" spans="3:11" x14ac:dyDescent="0.25">
      <c r="C41" s="6" t="s">
        <v>93</v>
      </c>
      <c r="D41" s="4" t="s">
        <v>94</v>
      </c>
      <c r="E41" s="5">
        <v>18</v>
      </c>
      <c r="F41" s="6">
        <v>3</v>
      </c>
      <c r="G41" s="8">
        <f t="shared" si="2"/>
        <v>54</v>
      </c>
      <c r="H41" s="7"/>
      <c r="I41" s="7"/>
      <c r="J41" s="7"/>
      <c r="K41" s="52"/>
    </row>
    <row r="42" spans="3:11" x14ac:dyDescent="0.25">
      <c r="C42" s="6" t="s">
        <v>95</v>
      </c>
      <c r="D42" s="4" t="s">
        <v>96</v>
      </c>
      <c r="E42" s="5">
        <v>15</v>
      </c>
      <c r="F42" s="6">
        <v>1</v>
      </c>
      <c r="G42" s="8">
        <f t="shared" si="2"/>
        <v>15</v>
      </c>
      <c r="H42" s="7"/>
      <c r="I42" s="7"/>
      <c r="J42" s="7"/>
      <c r="K42" s="52"/>
    </row>
    <row r="43" spans="3:11" x14ac:dyDescent="0.25">
      <c r="C43" s="6" t="s">
        <v>97</v>
      </c>
      <c r="D43" s="4" t="s">
        <v>98</v>
      </c>
      <c r="E43" s="5">
        <v>15</v>
      </c>
      <c r="F43" s="6">
        <v>2</v>
      </c>
      <c r="G43" s="8">
        <f t="shared" si="2"/>
        <v>30</v>
      </c>
      <c r="H43" s="7"/>
      <c r="I43" s="7"/>
      <c r="J43" s="7"/>
      <c r="K43" s="52"/>
    </row>
    <row r="44" spans="3:11" ht="24" x14ac:dyDescent="0.25">
      <c r="C44" s="6" t="s">
        <v>99</v>
      </c>
      <c r="D44" s="4" t="s">
        <v>100</v>
      </c>
      <c r="E44" s="5">
        <v>15</v>
      </c>
      <c r="F44" s="6">
        <v>1</v>
      </c>
      <c r="G44" s="8">
        <f t="shared" si="2"/>
        <v>15</v>
      </c>
      <c r="H44" s="7"/>
      <c r="I44" s="7"/>
      <c r="J44" s="7"/>
      <c r="K44" s="52"/>
    </row>
    <row r="45" spans="3:11" x14ac:dyDescent="0.25">
      <c r="C45" s="6" t="s">
        <v>101</v>
      </c>
      <c r="D45" s="4" t="s">
        <v>102</v>
      </c>
      <c r="E45" s="5">
        <v>15</v>
      </c>
      <c r="F45" s="6">
        <v>5</v>
      </c>
      <c r="G45" s="8">
        <f t="shared" si="2"/>
        <v>75</v>
      </c>
      <c r="H45" s="7"/>
      <c r="I45" s="7"/>
      <c r="J45" s="7"/>
      <c r="K45" s="52"/>
    </row>
    <row r="46" spans="3:11" ht="36" x14ac:dyDescent="0.25">
      <c r="C46" s="6" t="s">
        <v>103</v>
      </c>
      <c r="D46" s="4" t="s">
        <v>104</v>
      </c>
      <c r="E46" s="5">
        <v>24</v>
      </c>
      <c r="F46" s="6">
        <v>1</v>
      </c>
      <c r="G46" s="8">
        <f t="shared" si="2"/>
        <v>24</v>
      </c>
      <c r="H46" s="7"/>
      <c r="I46" s="7"/>
      <c r="J46" s="7"/>
      <c r="K46" s="52"/>
    </row>
    <row r="47" spans="3:11" x14ac:dyDescent="0.25">
      <c r="C47" s="6" t="s">
        <v>105</v>
      </c>
      <c r="D47" s="4" t="s">
        <v>106</v>
      </c>
      <c r="E47" s="5">
        <v>60</v>
      </c>
      <c r="F47" s="6">
        <v>1</v>
      </c>
      <c r="G47" s="8">
        <f t="shared" si="2"/>
        <v>60</v>
      </c>
      <c r="H47" s="7"/>
      <c r="I47" s="7"/>
      <c r="J47" s="7"/>
      <c r="K47" s="52"/>
    </row>
    <row r="48" spans="3:11" x14ac:dyDescent="0.25">
      <c r="C48" s="6" t="s">
        <v>107</v>
      </c>
      <c r="D48" s="4" t="s">
        <v>108</v>
      </c>
      <c r="E48" s="5">
        <v>12</v>
      </c>
      <c r="F48" s="6">
        <v>1</v>
      </c>
      <c r="G48" s="8">
        <f t="shared" si="2"/>
        <v>12</v>
      </c>
      <c r="H48" s="7"/>
      <c r="I48" s="7"/>
      <c r="J48" s="7"/>
      <c r="K48" s="52"/>
    </row>
    <row r="49" spans="3:11" ht="24" x14ac:dyDescent="0.25">
      <c r="C49" s="6" t="s">
        <v>109</v>
      </c>
      <c r="D49" s="4" t="s">
        <v>110</v>
      </c>
      <c r="E49" s="5">
        <v>18</v>
      </c>
      <c r="F49" s="6">
        <v>1</v>
      </c>
      <c r="G49" s="8">
        <f t="shared" si="2"/>
        <v>18</v>
      </c>
      <c r="H49" s="7"/>
      <c r="I49" s="7"/>
      <c r="J49" s="7"/>
      <c r="K49" s="52"/>
    </row>
    <row r="50" spans="3:11" x14ac:dyDescent="0.25">
      <c r="C50" s="6" t="s">
        <v>111</v>
      </c>
      <c r="D50" s="4" t="s">
        <v>112</v>
      </c>
      <c r="E50" s="5">
        <v>48</v>
      </c>
      <c r="F50" s="6">
        <v>1</v>
      </c>
      <c r="G50" s="8">
        <f t="shared" si="2"/>
        <v>48</v>
      </c>
      <c r="H50" s="7"/>
      <c r="I50" s="7"/>
      <c r="J50" s="7"/>
      <c r="K50" s="52"/>
    </row>
    <row r="51" spans="3:11" x14ac:dyDescent="0.25">
      <c r="C51" s="6" t="s">
        <v>113</v>
      </c>
      <c r="D51" s="4" t="s">
        <v>114</v>
      </c>
      <c r="E51" s="5">
        <v>12</v>
      </c>
      <c r="F51" s="6">
        <v>1</v>
      </c>
      <c r="G51" s="8">
        <f t="shared" si="2"/>
        <v>12</v>
      </c>
      <c r="H51" s="7"/>
      <c r="I51" s="7"/>
      <c r="J51" s="7"/>
      <c r="K51" s="52"/>
    </row>
    <row r="52" spans="3:11" ht="24" x14ac:dyDescent="0.25">
      <c r="C52" s="6" t="s">
        <v>115</v>
      </c>
      <c r="D52" s="4" t="s">
        <v>116</v>
      </c>
      <c r="E52" s="5">
        <v>12</v>
      </c>
      <c r="F52" s="6">
        <v>1</v>
      </c>
      <c r="G52" s="8">
        <f t="shared" si="2"/>
        <v>12</v>
      </c>
      <c r="H52" s="7"/>
      <c r="I52" s="7"/>
      <c r="J52" s="7"/>
      <c r="K52" s="52"/>
    </row>
    <row r="53" spans="3:11" x14ac:dyDescent="0.25">
      <c r="C53" s="6" t="s">
        <v>117</v>
      </c>
      <c r="D53" s="4" t="s">
        <v>118</v>
      </c>
      <c r="E53" s="5">
        <v>48</v>
      </c>
      <c r="F53" s="6">
        <v>1</v>
      </c>
      <c r="G53" s="8">
        <f t="shared" si="2"/>
        <v>48</v>
      </c>
      <c r="H53" s="7"/>
      <c r="I53" s="7"/>
      <c r="J53" s="7"/>
      <c r="K53" s="52"/>
    </row>
    <row r="54" spans="3:11" x14ac:dyDescent="0.25">
      <c r="C54" s="6" t="s">
        <v>119</v>
      </c>
      <c r="D54" s="4" t="s">
        <v>120</v>
      </c>
      <c r="E54" s="5">
        <v>12</v>
      </c>
      <c r="F54" s="6">
        <v>1</v>
      </c>
      <c r="G54" s="8">
        <f t="shared" si="2"/>
        <v>12</v>
      </c>
      <c r="H54" s="7"/>
      <c r="I54" s="7"/>
      <c r="J54" s="7"/>
      <c r="K54" s="52"/>
    </row>
    <row r="55" spans="3:11" ht="24" x14ac:dyDescent="0.25">
      <c r="C55" s="6" t="s">
        <v>121</v>
      </c>
      <c r="D55" s="4" t="s">
        <v>122</v>
      </c>
      <c r="E55" s="5">
        <v>12</v>
      </c>
      <c r="F55" s="6">
        <v>1</v>
      </c>
      <c r="G55" s="8">
        <f t="shared" si="2"/>
        <v>12</v>
      </c>
      <c r="H55" s="7"/>
      <c r="I55" s="7"/>
      <c r="J55" s="7"/>
      <c r="K55" s="52"/>
    </row>
    <row r="56" spans="3:11" ht="24" x14ac:dyDescent="0.25">
      <c r="C56" s="6" t="s">
        <v>123</v>
      </c>
      <c r="D56" s="4" t="s">
        <v>124</v>
      </c>
      <c r="E56" s="5">
        <v>18</v>
      </c>
      <c r="F56" s="6">
        <v>1</v>
      </c>
      <c r="G56" s="8">
        <f t="shared" si="2"/>
        <v>18</v>
      </c>
      <c r="H56" s="7"/>
      <c r="I56" s="7"/>
      <c r="J56" s="7"/>
      <c r="K56" s="52"/>
    </row>
    <row r="57" spans="3:11" x14ac:dyDescent="0.25">
      <c r="C57" s="6" t="s">
        <v>125</v>
      </c>
      <c r="D57" s="4" t="s">
        <v>126</v>
      </c>
      <c r="E57" s="5">
        <v>63</v>
      </c>
      <c r="F57" s="6">
        <v>1</v>
      </c>
      <c r="G57" s="8">
        <f t="shared" si="2"/>
        <v>63</v>
      </c>
      <c r="H57" s="7"/>
      <c r="I57" s="7"/>
      <c r="J57" s="7"/>
      <c r="K57" s="52"/>
    </row>
    <row r="58" spans="3:11" x14ac:dyDescent="0.25">
      <c r="C58" s="9"/>
      <c r="D58" s="9" t="s">
        <v>127</v>
      </c>
      <c r="E58" s="32" t="s">
        <v>43</v>
      </c>
      <c r="F58" s="31">
        <f>SUM(F39:F57)</f>
        <v>26</v>
      </c>
      <c r="G58" s="32">
        <f>SUM(G39:G57)</f>
        <v>561</v>
      </c>
      <c r="H58" s="53" t="s">
        <v>43</v>
      </c>
      <c r="I58" s="54">
        <f>SUM(I39:I57)</f>
        <v>0</v>
      </c>
      <c r="J58" s="53">
        <f>SUM(J39:J57)</f>
        <v>0</v>
      </c>
      <c r="K58" s="34"/>
    </row>
    <row r="59" spans="3:11" x14ac:dyDescent="0.25">
      <c r="C59" s="31">
        <v>4</v>
      </c>
      <c r="D59" s="51" t="s">
        <v>128</v>
      </c>
      <c r="E59" s="51"/>
      <c r="F59" s="51"/>
      <c r="G59" s="51"/>
      <c r="H59" s="55"/>
      <c r="I59" s="55"/>
      <c r="J59" s="55"/>
      <c r="K59" s="34"/>
    </row>
    <row r="60" spans="3:11" ht="24" x14ac:dyDescent="0.25">
      <c r="C60" s="6" t="s">
        <v>129</v>
      </c>
      <c r="D60" s="4" t="s">
        <v>90</v>
      </c>
      <c r="E60" s="5">
        <v>18</v>
      </c>
      <c r="F60" s="6">
        <v>1</v>
      </c>
      <c r="G60" s="8">
        <f>E60*F60</f>
        <v>18</v>
      </c>
      <c r="H60" s="7"/>
      <c r="I60" s="7"/>
      <c r="J60" s="7"/>
      <c r="K60" s="52"/>
    </row>
    <row r="61" spans="3:11" ht="24" x14ac:dyDescent="0.25">
      <c r="C61" s="6" t="s">
        <v>130</v>
      </c>
      <c r="D61" s="4" t="s">
        <v>131</v>
      </c>
      <c r="E61" s="5">
        <v>15</v>
      </c>
      <c r="F61" s="6">
        <v>1</v>
      </c>
      <c r="G61" s="8">
        <f t="shared" ref="G61:G85" si="3">E61*F61</f>
        <v>15</v>
      </c>
      <c r="H61" s="7"/>
      <c r="I61" s="7"/>
      <c r="J61" s="7"/>
      <c r="K61" s="52"/>
    </row>
    <row r="62" spans="3:11" x14ac:dyDescent="0.25">
      <c r="C62" s="6" t="s">
        <v>132</v>
      </c>
      <c r="D62" s="4" t="s">
        <v>94</v>
      </c>
      <c r="E62" s="5">
        <v>18</v>
      </c>
      <c r="F62" s="6">
        <v>3</v>
      </c>
      <c r="G62" s="8">
        <f t="shared" si="3"/>
        <v>54</v>
      </c>
      <c r="H62" s="7"/>
      <c r="I62" s="7"/>
      <c r="J62" s="7"/>
      <c r="K62" s="52"/>
    </row>
    <row r="63" spans="3:11" x14ac:dyDescent="0.25">
      <c r="C63" s="6" t="s">
        <v>133</v>
      </c>
      <c r="D63" s="4" t="s">
        <v>98</v>
      </c>
      <c r="E63" s="5">
        <v>15</v>
      </c>
      <c r="F63" s="6">
        <v>2</v>
      </c>
      <c r="G63" s="8">
        <f t="shared" si="3"/>
        <v>30</v>
      </c>
      <c r="H63" s="7"/>
      <c r="I63" s="7"/>
      <c r="J63" s="7"/>
      <c r="K63" s="52"/>
    </row>
    <row r="64" spans="3:11" x14ac:dyDescent="0.25">
      <c r="C64" s="6" t="s">
        <v>134</v>
      </c>
      <c r="D64" s="4" t="s">
        <v>135</v>
      </c>
      <c r="E64" s="5">
        <v>15</v>
      </c>
      <c r="F64" s="6">
        <v>1</v>
      </c>
      <c r="G64" s="8">
        <f t="shared" si="3"/>
        <v>15</v>
      </c>
      <c r="H64" s="7"/>
      <c r="I64" s="7"/>
      <c r="J64" s="7"/>
      <c r="K64" s="52"/>
    </row>
    <row r="65" spans="3:11" ht="24" x14ac:dyDescent="0.25">
      <c r="C65" s="6" t="s">
        <v>136</v>
      </c>
      <c r="D65" s="4" t="s">
        <v>137</v>
      </c>
      <c r="E65" s="5">
        <v>15</v>
      </c>
      <c r="F65" s="6">
        <v>3</v>
      </c>
      <c r="G65" s="8">
        <f t="shared" si="3"/>
        <v>45</v>
      </c>
      <c r="H65" s="7"/>
      <c r="I65" s="7"/>
      <c r="J65" s="7"/>
      <c r="K65" s="52"/>
    </row>
    <row r="66" spans="3:11" x14ac:dyDescent="0.25">
      <c r="C66" s="6" t="s">
        <v>138</v>
      </c>
      <c r="D66" s="4" t="s">
        <v>139</v>
      </c>
      <c r="E66" s="5">
        <v>15</v>
      </c>
      <c r="F66" s="6">
        <v>1</v>
      </c>
      <c r="G66" s="8">
        <f t="shared" si="3"/>
        <v>15</v>
      </c>
      <c r="H66" s="7"/>
      <c r="I66" s="7"/>
      <c r="J66" s="7"/>
      <c r="K66" s="52"/>
    </row>
    <row r="67" spans="3:11" ht="24" x14ac:dyDescent="0.25">
      <c r="C67" s="6" t="s">
        <v>140</v>
      </c>
      <c r="D67" s="4" t="s">
        <v>141</v>
      </c>
      <c r="E67" s="5">
        <v>15</v>
      </c>
      <c r="F67" s="6">
        <v>2</v>
      </c>
      <c r="G67" s="8">
        <f>E67*F67</f>
        <v>30</v>
      </c>
      <c r="H67" s="7"/>
      <c r="I67" s="7"/>
      <c r="J67" s="7"/>
      <c r="K67" s="52"/>
    </row>
    <row r="68" spans="3:11" ht="24" x14ac:dyDescent="0.25">
      <c r="C68" s="6" t="s">
        <v>142</v>
      </c>
      <c r="D68" s="4" t="s">
        <v>143</v>
      </c>
      <c r="E68" s="5">
        <v>15</v>
      </c>
      <c r="F68" s="6">
        <v>1</v>
      </c>
      <c r="G68" s="8">
        <f t="shared" ref="G68:G80" si="4">E68*F68</f>
        <v>15</v>
      </c>
      <c r="H68" s="7"/>
      <c r="I68" s="7"/>
      <c r="J68" s="7"/>
      <c r="K68" s="52"/>
    </row>
    <row r="69" spans="3:11" x14ac:dyDescent="0.25">
      <c r="C69" s="6" t="s">
        <v>144</v>
      </c>
      <c r="D69" s="4" t="s">
        <v>102</v>
      </c>
      <c r="E69" s="5">
        <v>15</v>
      </c>
      <c r="F69" s="6">
        <v>7</v>
      </c>
      <c r="G69" s="8">
        <f t="shared" si="4"/>
        <v>105</v>
      </c>
      <c r="H69" s="7"/>
      <c r="I69" s="7"/>
      <c r="J69" s="7"/>
      <c r="K69" s="52"/>
    </row>
    <row r="70" spans="3:11" ht="36" x14ac:dyDescent="0.25">
      <c r="C70" s="6" t="s">
        <v>145</v>
      </c>
      <c r="D70" s="4" t="s">
        <v>146</v>
      </c>
      <c r="E70" s="5">
        <v>24</v>
      </c>
      <c r="F70" s="6">
        <v>1</v>
      </c>
      <c r="G70" s="8">
        <f t="shared" si="4"/>
        <v>24</v>
      </c>
      <c r="H70" s="7"/>
      <c r="I70" s="7"/>
      <c r="J70" s="7"/>
      <c r="K70" s="52"/>
    </row>
    <row r="71" spans="3:11" x14ac:dyDescent="0.25">
      <c r="C71" s="6" t="s">
        <v>147</v>
      </c>
      <c r="D71" s="4" t="s">
        <v>106</v>
      </c>
      <c r="E71" s="5">
        <v>90</v>
      </c>
      <c r="F71" s="6">
        <v>1</v>
      </c>
      <c r="G71" s="8">
        <f t="shared" si="4"/>
        <v>90</v>
      </c>
      <c r="H71" s="7"/>
      <c r="I71" s="7"/>
      <c r="J71" s="7"/>
      <c r="K71" s="52"/>
    </row>
    <row r="72" spans="3:11" x14ac:dyDescent="0.25">
      <c r="C72" s="6" t="s">
        <v>148</v>
      </c>
      <c r="D72" s="4" t="s">
        <v>149</v>
      </c>
      <c r="E72" s="5">
        <v>12</v>
      </c>
      <c r="F72" s="6">
        <v>1</v>
      </c>
      <c r="G72" s="8">
        <f t="shared" si="4"/>
        <v>12</v>
      </c>
      <c r="H72" s="7"/>
      <c r="I72" s="7"/>
      <c r="J72" s="7"/>
      <c r="K72" s="52"/>
    </row>
    <row r="73" spans="3:11" x14ac:dyDescent="0.25">
      <c r="C73" s="6" t="s">
        <v>150</v>
      </c>
      <c r="D73" s="4" t="s">
        <v>151</v>
      </c>
      <c r="E73" s="5">
        <v>18</v>
      </c>
      <c r="F73" s="6">
        <v>1</v>
      </c>
      <c r="G73" s="8">
        <f t="shared" si="4"/>
        <v>18</v>
      </c>
      <c r="H73" s="7"/>
      <c r="I73" s="7"/>
      <c r="J73" s="7"/>
      <c r="K73" s="52"/>
    </row>
    <row r="74" spans="3:11" x14ac:dyDescent="0.25">
      <c r="C74" s="6" t="s">
        <v>152</v>
      </c>
      <c r="D74" s="4" t="s">
        <v>112</v>
      </c>
      <c r="E74" s="5">
        <v>60</v>
      </c>
      <c r="F74" s="6">
        <v>1</v>
      </c>
      <c r="G74" s="8">
        <f t="shared" si="4"/>
        <v>60</v>
      </c>
      <c r="H74" s="7"/>
      <c r="I74" s="7"/>
      <c r="J74" s="7"/>
      <c r="K74" s="52"/>
    </row>
    <row r="75" spans="3:11" x14ac:dyDescent="0.25">
      <c r="C75" s="6" t="s">
        <v>153</v>
      </c>
      <c r="D75" s="4" t="s">
        <v>154</v>
      </c>
      <c r="E75" s="5">
        <v>12</v>
      </c>
      <c r="F75" s="6">
        <v>1</v>
      </c>
      <c r="G75" s="8">
        <f t="shared" si="4"/>
        <v>12</v>
      </c>
      <c r="H75" s="7"/>
      <c r="I75" s="7"/>
      <c r="J75" s="7"/>
      <c r="K75" s="52"/>
    </row>
    <row r="76" spans="3:11" ht="24" x14ac:dyDescent="0.25">
      <c r="C76" s="6" t="s">
        <v>155</v>
      </c>
      <c r="D76" s="4" t="s">
        <v>156</v>
      </c>
      <c r="E76" s="5">
        <v>12</v>
      </c>
      <c r="F76" s="6">
        <v>1</v>
      </c>
      <c r="G76" s="8">
        <f t="shared" si="4"/>
        <v>12</v>
      </c>
      <c r="H76" s="7"/>
      <c r="I76" s="7"/>
      <c r="J76" s="7"/>
      <c r="K76" s="52"/>
    </row>
    <row r="77" spans="3:11" x14ac:dyDescent="0.25">
      <c r="C77" s="6" t="s">
        <v>157</v>
      </c>
      <c r="D77" s="4" t="s">
        <v>118</v>
      </c>
      <c r="E77" s="5">
        <v>48</v>
      </c>
      <c r="F77" s="6">
        <v>1</v>
      </c>
      <c r="G77" s="8">
        <f t="shared" si="4"/>
        <v>48</v>
      </c>
      <c r="H77" s="7"/>
      <c r="I77" s="7"/>
      <c r="J77" s="7"/>
      <c r="K77" s="52"/>
    </row>
    <row r="78" spans="3:11" x14ac:dyDescent="0.25">
      <c r="C78" s="6" t="s">
        <v>158</v>
      </c>
      <c r="D78" s="4" t="s">
        <v>159</v>
      </c>
      <c r="E78" s="5">
        <v>12</v>
      </c>
      <c r="F78" s="6">
        <v>1</v>
      </c>
      <c r="G78" s="8">
        <f t="shared" si="4"/>
        <v>12</v>
      </c>
      <c r="H78" s="7"/>
      <c r="I78" s="7"/>
      <c r="J78" s="7"/>
      <c r="K78" s="52"/>
    </row>
    <row r="79" spans="3:11" ht="24" x14ac:dyDescent="0.25">
      <c r="C79" s="6" t="s">
        <v>160</v>
      </c>
      <c r="D79" s="4" t="s">
        <v>161</v>
      </c>
      <c r="E79" s="5">
        <v>12</v>
      </c>
      <c r="F79" s="6">
        <v>1</v>
      </c>
      <c r="G79" s="8">
        <f t="shared" si="4"/>
        <v>12</v>
      </c>
      <c r="H79" s="7"/>
      <c r="I79" s="7"/>
      <c r="J79" s="7"/>
      <c r="K79" s="52"/>
    </row>
    <row r="80" spans="3:11" ht="24" x14ac:dyDescent="0.25">
      <c r="C80" s="6" t="s">
        <v>162</v>
      </c>
      <c r="D80" s="4" t="s">
        <v>163</v>
      </c>
      <c r="E80" s="5">
        <v>12</v>
      </c>
      <c r="F80" s="6">
        <v>1</v>
      </c>
      <c r="G80" s="8">
        <f t="shared" si="4"/>
        <v>12</v>
      </c>
      <c r="H80" s="7"/>
      <c r="I80" s="7"/>
      <c r="J80" s="7"/>
      <c r="K80" s="52"/>
    </row>
    <row r="81" spans="3:11" x14ac:dyDescent="0.25">
      <c r="C81" s="6" t="s">
        <v>164</v>
      </c>
      <c r="D81" s="4" t="s">
        <v>165</v>
      </c>
      <c r="E81" s="5">
        <v>18</v>
      </c>
      <c r="F81" s="6">
        <v>1</v>
      </c>
      <c r="G81" s="8">
        <f t="shared" si="3"/>
        <v>18</v>
      </c>
      <c r="H81" s="7"/>
      <c r="I81" s="7"/>
      <c r="J81" s="7"/>
      <c r="K81" s="52"/>
    </row>
    <row r="82" spans="3:11" ht="36" x14ac:dyDescent="0.25">
      <c r="C82" s="6" t="s">
        <v>166</v>
      </c>
      <c r="D82" s="4" t="s">
        <v>167</v>
      </c>
      <c r="E82" s="5">
        <v>18</v>
      </c>
      <c r="F82" s="6">
        <v>1</v>
      </c>
      <c r="G82" s="8">
        <f t="shared" si="3"/>
        <v>18</v>
      </c>
      <c r="H82" s="7"/>
      <c r="I82" s="7"/>
      <c r="J82" s="7"/>
      <c r="K82" s="52"/>
    </row>
    <row r="83" spans="3:11" ht="48" x14ac:dyDescent="0.25">
      <c r="C83" s="6" t="s">
        <v>168</v>
      </c>
      <c r="D83" s="4" t="s">
        <v>169</v>
      </c>
      <c r="E83" s="5">
        <v>18</v>
      </c>
      <c r="F83" s="6">
        <v>1</v>
      </c>
      <c r="G83" s="8">
        <f t="shared" si="3"/>
        <v>18</v>
      </c>
      <c r="H83" s="7"/>
      <c r="I83" s="7"/>
      <c r="J83" s="7"/>
      <c r="K83" s="52"/>
    </row>
    <row r="84" spans="3:11" ht="48" x14ac:dyDescent="0.25">
      <c r="C84" s="6" t="s">
        <v>170</v>
      </c>
      <c r="D84" s="4" t="s">
        <v>171</v>
      </c>
      <c r="E84" s="5">
        <v>18</v>
      </c>
      <c r="F84" s="6">
        <v>1</v>
      </c>
      <c r="G84" s="8">
        <f t="shared" si="3"/>
        <v>18</v>
      </c>
      <c r="H84" s="7"/>
      <c r="I84" s="7"/>
      <c r="J84" s="7"/>
      <c r="K84" s="52"/>
    </row>
    <row r="85" spans="3:11" x14ac:dyDescent="0.25">
      <c r="C85" s="6" t="s">
        <v>172</v>
      </c>
      <c r="D85" s="4" t="s">
        <v>173</v>
      </c>
      <c r="E85" s="5">
        <v>80</v>
      </c>
      <c r="F85" s="6">
        <v>1</v>
      </c>
      <c r="G85" s="8">
        <f t="shared" si="3"/>
        <v>80</v>
      </c>
      <c r="H85" s="7"/>
      <c r="I85" s="7"/>
      <c r="J85" s="7"/>
      <c r="K85" s="52"/>
    </row>
    <row r="86" spans="3:11" x14ac:dyDescent="0.25">
      <c r="C86" s="9"/>
      <c r="D86" s="9" t="s">
        <v>174</v>
      </c>
      <c r="E86" s="32" t="s">
        <v>43</v>
      </c>
      <c r="F86" s="31">
        <f>SUM(F60:F85)</f>
        <v>38</v>
      </c>
      <c r="G86" s="32">
        <f>SUM(G60:G85)</f>
        <v>806</v>
      </c>
      <c r="H86" s="53" t="s">
        <v>43</v>
      </c>
      <c r="I86" s="54">
        <f>SUM(I60:I85)</f>
        <v>0</v>
      </c>
      <c r="J86" s="53">
        <f>SUM(J60:J85)</f>
        <v>0</v>
      </c>
      <c r="K86" s="34"/>
    </row>
    <row r="87" spans="3:11" x14ac:dyDescent="0.25">
      <c r="C87" s="31">
        <v>5</v>
      </c>
      <c r="D87" s="51" t="s">
        <v>175</v>
      </c>
      <c r="E87" s="51"/>
      <c r="F87" s="51"/>
      <c r="G87" s="51"/>
      <c r="H87" s="55"/>
      <c r="I87" s="55"/>
      <c r="J87" s="55"/>
      <c r="K87" s="34"/>
    </row>
    <row r="88" spans="3:11" ht="24" x14ac:dyDescent="0.25">
      <c r="C88" s="6" t="s">
        <v>176</v>
      </c>
      <c r="D88" s="4" t="s">
        <v>90</v>
      </c>
      <c r="E88" s="5">
        <v>18</v>
      </c>
      <c r="F88" s="6">
        <v>1</v>
      </c>
      <c r="G88" s="8">
        <f>E88*F88</f>
        <v>18</v>
      </c>
      <c r="H88" s="7"/>
      <c r="I88" s="7"/>
      <c r="J88" s="7"/>
      <c r="K88" s="52"/>
    </row>
    <row r="89" spans="3:11" x14ac:dyDescent="0.25">
      <c r="C89" s="6" t="s">
        <v>177</v>
      </c>
      <c r="D89" s="4" t="s">
        <v>94</v>
      </c>
      <c r="E89" s="5">
        <v>18</v>
      </c>
      <c r="F89" s="6">
        <v>1</v>
      </c>
      <c r="G89" s="8">
        <f t="shared" ref="G89:G104" si="5">E89*F89</f>
        <v>18</v>
      </c>
      <c r="H89" s="7"/>
      <c r="I89" s="7"/>
      <c r="J89" s="7"/>
      <c r="K89" s="52"/>
    </row>
    <row r="90" spans="3:11" x14ac:dyDescent="0.25">
      <c r="C90" s="6" t="s">
        <v>178</v>
      </c>
      <c r="D90" s="4" t="s">
        <v>98</v>
      </c>
      <c r="E90" s="5">
        <v>15</v>
      </c>
      <c r="F90" s="6">
        <v>1</v>
      </c>
      <c r="G90" s="8">
        <f t="shared" si="5"/>
        <v>15</v>
      </c>
      <c r="H90" s="7"/>
      <c r="I90" s="7"/>
      <c r="J90" s="7"/>
      <c r="K90" s="52"/>
    </row>
    <row r="91" spans="3:11" ht="24" x14ac:dyDescent="0.25">
      <c r="C91" s="6" t="s">
        <v>179</v>
      </c>
      <c r="D91" s="4" t="s">
        <v>137</v>
      </c>
      <c r="E91" s="5">
        <v>15</v>
      </c>
      <c r="F91" s="6">
        <v>2</v>
      </c>
      <c r="G91" s="8">
        <f t="shared" si="5"/>
        <v>30</v>
      </c>
      <c r="H91" s="7"/>
      <c r="I91" s="7"/>
      <c r="J91" s="7"/>
      <c r="K91" s="52"/>
    </row>
    <row r="92" spans="3:11" ht="24" x14ac:dyDescent="0.25">
      <c r="C92" s="6" t="s">
        <v>180</v>
      </c>
      <c r="D92" s="4" t="s">
        <v>141</v>
      </c>
      <c r="E92" s="5">
        <v>15</v>
      </c>
      <c r="F92" s="6">
        <v>1</v>
      </c>
      <c r="G92" s="8">
        <f t="shared" si="5"/>
        <v>15</v>
      </c>
      <c r="H92" s="7"/>
      <c r="I92" s="7"/>
      <c r="J92" s="7"/>
      <c r="K92" s="52"/>
    </row>
    <row r="93" spans="3:11" ht="24" x14ac:dyDescent="0.25">
      <c r="C93" s="6" t="s">
        <v>181</v>
      </c>
      <c r="D93" s="4" t="s">
        <v>143</v>
      </c>
      <c r="E93" s="5">
        <v>15</v>
      </c>
      <c r="F93" s="6">
        <v>1</v>
      </c>
      <c r="G93" s="8">
        <f t="shared" si="5"/>
        <v>15</v>
      </c>
      <c r="H93" s="7"/>
      <c r="I93" s="7"/>
      <c r="J93" s="7"/>
      <c r="K93" s="52"/>
    </row>
    <row r="94" spans="3:11" x14ac:dyDescent="0.25">
      <c r="C94" s="6" t="s">
        <v>182</v>
      </c>
      <c r="D94" s="4" t="s">
        <v>102</v>
      </c>
      <c r="E94" s="5">
        <v>15</v>
      </c>
      <c r="F94" s="6">
        <v>2</v>
      </c>
      <c r="G94" s="8">
        <f t="shared" si="5"/>
        <v>30</v>
      </c>
      <c r="H94" s="7"/>
      <c r="I94" s="7"/>
      <c r="J94" s="7"/>
      <c r="K94" s="52"/>
    </row>
    <row r="95" spans="3:11" x14ac:dyDescent="0.25">
      <c r="C95" s="6" t="s">
        <v>183</v>
      </c>
      <c r="D95" s="4" t="s">
        <v>106</v>
      </c>
      <c r="E95" s="5">
        <v>48</v>
      </c>
      <c r="F95" s="6">
        <v>1</v>
      </c>
      <c r="G95" s="8">
        <f t="shared" si="5"/>
        <v>48</v>
      </c>
      <c r="H95" s="7"/>
      <c r="I95" s="7"/>
      <c r="J95" s="7"/>
      <c r="K95" s="52"/>
    </row>
    <row r="96" spans="3:11" x14ac:dyDescent="0.25">
      <c r="C96" s="6" t="s">
        <v>184</v>
      </c>
      <c r="D96" s="4" t="s">
        <v>149</v>
      </c>
      <c r="E96" s="5">
        <v>12</v>
      </c>
      <c r="F96" s="6">
        <v>1</v>
      </c>
      <c r="G96" s="8">
        <f t="shared" si="5"/>
        <v>12</v>
      </c>
      <c r="H96" s="7"/>
      <c r="I96" s="7"/>
      <c r="J96" s="7"/>
      <c r="K96" s="52"/>
    </row>
    <row r="97" spans="3:11" x14ac:dyDescent="0.25">
      <c r="C97" s="6" t="s">
        <v>185</v>
      </c>
      <c r="D97" s="4" t="s">
        <v>151</v>
      </c>
      <c r="E97" s="5">
        <v>12</v>
      </c>
      <c r="F97" s="6">
        <v>1</v>
      </c>
      <c r="G97" s="8">
        <f t="shared" si="5"/>
        <v>12</v>
      </c>
      <c r="H97" s="7"/>
      <c r="I97" s="7"/>
      <c r="J97" s="7"/>
      <c r="K97" s="52"/>
    </row>
    <row r="98" spans="3:11" ht="36" x14ac:dyDescent="0.25">
      <c r="C98" s="6" t="s">
        <v>186</v>
      </c>
      <c r="D98" s="4" t="s">
        <v>187</v>
      </c>
      <c r="E98" s="5">
        <v>18</v>
      </c>
      <c r="F98" s="6">
        <v>1</v>
      </c>
      <c r="G98" s="8">
        <f t="shared" si="5"/>
        <v>18</v>
      </c>
      <c r="H98" s="7"/>
      <c r="I98" s="7"/>
      <c r="J98" s="7"/>
      <c r="K98" s="52"/>
    </row>
    <row r="99" spans="3:11" ht="36" x14ac:dyDescent="0.25">
      <c r="C99" s="6" t="s">
        <v>188</v>
      </c>
      <c r="D99" s="4" t="s">
        <v>189</v>
      </c>
      <c r="E99" s="5">
        <v>12</v>
      </c>
      <c r="F99" s="6">
        <v>1</v>
      </c>
      <c r="G99" s="8">
        <f t="shared" si="5"/>
        <v>12</v>
      </c>
      <c r="H99" s="7"/>
      <c r="I99" s="7"/>
      <c r="J99" s="7"/>
      <c r="K99" s="52"/>
    </row>
    <row r="100" spans="3:11" ht="24" x14ac:dyDescent="0.25">
      <c r="C100" s="6" t="s">
        <v>190</v>
      </c>
      <c r="D100" s="4" t="s">
        <v>191</v>
      </c>
      <c r="E100" s="5">
        <v>18</v>
      </c>
      <c r="F100" s="6">
        <v>1</v>
      </c>
      <c r="G100" s="8">
        <f t="shared" si="5"/>
        <v>18</v>
      </c>
      <c r="H100" s="7"/>
      <c r="I100" s="7"/>
      <c r="J100" s="7"/>
      <c r="K100" s="52"/>
    </row>
    <row r="101" spans="3:11" ht="36" x14ac:dyDescent="0.25">
      <c r="C101" s="6" t="s">
        <v>192</v>
      </c>
      <c r="D101" s="4" t="s">
        <v>193</v>
      </c>
      <c r="E101" s="5">
        <v>18</v>
      </c>
      <c r="F101" s="6">
        <v>1</v>
      </c>
      <c r="G101" s="8">
        <f t="shared" si="5"/>
        <v>18</v>
      </c>
      <c r="H101" s="7"/>
      <c r="I101" s="7"/>
      <c r="J101" s="7"/>
      <c r="K101" s="52"/>
    </row>
    <row r="102" spans="3:11" ht="24" x14ac:dyDescent="0.25">
      <c r="C102" s="6" t="s">
        <v>194</v>
      </c>
      <c r="D102" s="4" t="s">
        <v>195</v>
      </c>
      <c r="E102" s="5">
        <v>12</v>
      </c>
      <c r="F102" s="6">
        <v>1</v>
      </c>
      <c r="G102" s="8">
        <f t="shared" si="5"/>
        <v>12</v>
      </c>
      <c r="H102" s="7"/>
      <c r="I102" s="7"/>
      <c r="J102" s="7"/>
      <c r="K102" s="52"/>
    </row>
    <row r="103" spans="3:11" ht="24" x14ac:dyDescent="0.25">
      <c r="C103" s="6" t="s">
        <v>196</v>
      </c>
      <c r="D103" s="4" t="s">
        <v>197</v>
      </c>
      <c r="E103" s="5">
        <v>18</v>
      </c>
      <c r="F103" s="6">
        <v>1</v>
      </c>
      <c r="G103" s="8">
        <f t="shared" si="5"/>
        <v>18</v>
      </c>
      <c r="H103" s="7"/>
      <c r="I103" s="7"/>
      <c r="J103" s="7"/>
      <c r="K103" s="52"/>
    </row>
    <row r="104" spans="3:11" x14ac:dyDescent="0.25">
      <c r="C104" s="6" t="s">
        <v>198</v>
      </c>
      <c r="D104" s="4" t="s">
        <v>199</v>
      </c>
      <c r="E104" s="5">
        <v>19</v>
      </c>
      <c r="F104" s="6">
        <v>1</v>
      </c>
      <c r="G104" s="8">
        <f t="shared" si="5"/>
        <v>19</v>
      </c>
      <c r="H104" s="7"/>
      <c r="I104" s="7"/>
      <c r="J104" s="7"/>
      <c r="K104" s="52"/>
    </row>
    <row r="105" spans="3:11" ht="24" x14ac:dyDescent="0.25">
      <c r="C105" s="9"/>
      <c r="D105" s="9" t="s">
        <v>200</v>
      </c>
      <c r="E105" s="32" t="s">
        <v>43</v>
      </c>
      <c r="F105" s="31">
        <f>SUM(F88:F104)</f>
        <v>19</v>
      </c>
      <c r="G105" s="32">
        <f>SUM(G88:G104)</f>
        <v>328</v>
      </c>
      <c r="H105" s="53" t="s">
        <v>269</v>
      </c>
      <c r="I105" s="54">
        <f>SUM(I88:I104)</f>
        <v>0</v>
      </c>
      <c r="J105" s="53">
        <f>SUM(J88:J104)</f>
        <v>0</v>
      </c>
      <c r="K105" s="34"/>
    </row>
    <row r="106" spans="3:11" x14ac:dyDescent="0.25">
      <c r="C106" s="31">
        <v>6</v>
      </c>
      <c r="D106" s="51" t="s">
        <v>201</v>
      </c>
      <c r="E106" s="51"/>
      <c r="F106" s="51"/>
      <c r="G106" s="51"/>
      <c r="H106" s="55"/>
      <c r="I106" s="55"/>
      <c r="J106" s="55"/>
      <c r="K106" s="34"/>
    </row>
    <row r="107" spans="3:11" ht="24" x14ac:dyDescent="0.25">
      <c r="C107" s="6" t="s">
        <v>202</v>
      </c>
      <c r="D107" s="4" t="s">
        <v>90</v>
      </c>
      <c r="E107" s="5">
        <v>18</v>
      </c>
      <c r="F107" s="6">
        <v>1</v>
      </c>
      <c r="G107" s="8">
        <f>E107*F107</f>
        <v>18</v>
      </c>
      <c r="H107" s="7"/>
      <c r="I107" s="7"/>
      <c r="J107" s="7"/>
      <c r="K107" s="52"/>
    </row>
    <row r="108" spans="3:11" ht="24" x14ac:dyDescent="0.25">
      <c r="C108" s="6" t="s">
        <v>203</v>
      </c>
      <c r="D108" s="4" t="s">
        <v>204</v>
      </c>
      <c r="E108" s="5">
        <v>18</v>
      </c>
      <c r="F108" s="6">
        <v>1</v>
      </c>
      <c r="G108" s="8">
        <f t="shared" ref="G108:G118" si="6">E108*F108</f>
        <v>18</v>
      </c>
      <c r="H108" s="7"/>
      <c r="I108" s="7"/>
      <c r="J108" s="7"/>
      <c r="K108" s="52"/>
    </row>
    <row r="109" spans="3:11" ht="24" x14ac:dyDescent="0.25">
      <c r="C109" s="6" t="s">
        <v>205</v>
      </c>
      <c r="D109" s="4" t="s">
        <v>143</v>
      </c>
      <c r="E109" s="5">
        <v>15</v>
      </c>
      <c r="F109" s="6">
        <v>1</v>
      </c>
      <c r="G109" s="8">
        <f t="shared" si="6"/>
        <v>15</v>
      </c>
      <c r="H109" s="7"/>
      <c r="I109" s="7"/>
      <c r="J109" s="7"/>
      <c r="K109" s="52"/>
    </row>
    <row r="110" spans="3:11" x14ac:dyDescent="0.25">
      <c r="C110" s="6" t="s">
        <v>206</v>
      </c>
      <c r="D110" s="4" t="s">
        <v>207</v>
      </c>
      <c r="E110" s="5">
        <v>15</v>
      </c>
      <c r="F110" s="6">
        <v>2</v>
      </c>
      <c r="G110" s="8">
        <f t="shared" si="6"/>
        <v>30</v>
      </c>
      <c r="H110" s="7"/>
      <c r="I110" s="7"/>
      <c r="J110" s="7"/>
      <c r="K110" s="52"/>
    </row>
    <row r="111" spans="3:11" x14ac:dyDescent="0.25">
      <c r="C111" s="6" t="s">
        <v>208</v>
      </c>
      <c r="D111" s="4" t="s">
        <v>68</v>
      </c>
      <c r="E111" s="5">
        <v>12</v>
      </c>
      <c r="F111" s="6">
        <v>1</v>
      </c>
      <c r="G111" s="8">
        <f t="shared" si="6"/>
        <v>12</v>
      </c>
      <c r="H111" s="7"/>
      <c r="I111" s="7"/>
      <c r="J111" s="7"/>
      <c r="K111" s="52"/>
    </row>
    <row r="112" spans="3:11" ht="24" x14ac:dyDescent="0.25">
      <c r="C112" s="6" t="s">
        <v>209</v>
      </c>
      <c r="D112" s="4" t="s">
        <v>210</v>
      </c>
      <c r="E112" s="5">
        <v>12</v>
      </c>
      <c r="F112" s="6">
        <v>1</v>
      </c>
      <c r="G112" s="8">
        <f t="shared" si="6"/>
        <v>12</v>
      </c>
      <c r="H112" s="7"/>
      <c r="I112" s="7"/>
      <c r="J112" s="7"/>
      <c r="K112" s="52"/>
    </row>
    <row r="113" spans="3:11" ht="24" x14ac:dyDescent="0.25">
      <c r="C113" s="6" t="s">
        <v>211</v>
      </c>
      <c r="D113" s="4" t="s">
        <v>212</v>
      </c>
      <c r="E113" s="5">
        <v>15</v>
      </c>
      <c r="F113" s="6">
        <v>1</v>
      </c>
      <c r="G113" s="8">
        <f t="shared" si="6"/>
        <v>15</v>
      </c>
      <c r="H113" s="7"/>
      <c r="I113" s="7"/>
      <c r="J113" s="7"/>
      <c r="K113" s="52"/>
    </row>
    <row r="114" spans="3:11" ht="24" x14ac:dyDescent="0.25">
      <c r="C114" s="6" t="s">
        <v>213</v>
      </c>
      <c r="D114" s="4" t="s">
        <v>214</v>
      </c>
      <c r="E114" s="5">
        <v>15</v>
      </c>
      <c r="F114" s="6">
        <v>1</v>
      </c>
      <c r="G114" s="8">
        <f t="shared" si="6"/>
        <v>15</v>
      </c>
      <c r="H114" s="7"/>
      <c r="I114" s="7"/>
      <c r="J114" s="7"/>
      <c r="K114" s="52"/>
    </row>
    <row r="115" spans="3:11" ht="24" x14ac:dyDescent="0.25">
      <c r="C115" s="6" t="s">
        <v>215</v>
      </c>
      <c r="D115" s="4" t="s">
        <v>216</v>
      </c>
      <c r="E115" s="5">
        <v>12</v>
      </c>
      <c r="F115" s="6">
        <v>1</v>
      </c>
      <c r="G115" s="8">
        <f t="shared" si="6"/>
        <v>12</v>
      </c>
      <c r="H115" s="7"/>
      <c r="I115" s="7"/>
      <c r="J115" s="7"/>
      <c r="K115" s="52"/>
    </row>
    <row r="116" spans="3:11" ht="36" x14ac:dyDescent="0.25">
      <c r="C116" s="6" t="s">
        <v>217</v>
      </c>
      <c r="D116" s="4" t="s">
        <v>218</v>
      </c>
      <c r="E116" s="8">
        <v>12</v>
      </c>
      <c r="F116" s="6">
        <v>1</v>
      </c>
      <c r="G116" s="8">
        <f t="shared" si="6"/>
        <v>12</v>
      </c>
      <c r="H116" s="7"/>
      <c r="I116" s="7"/>
      <c r="J116" s="7"/>
      <c r="K116" s="52"/>
    </row>
    <row r="117" spans="3:11" x14ac:dyDescent="0.25">
      <c r="C117" s="6" t="s">
        <v>219</v>
      </c>
      <c r="D117" s="4" t="s">
        <v>220</v>
      </c>
      <c r="E117" s="8">
        <v>90</v>
      </c>
      <c r="F117" s="6">
        <v>2</v>
      </c>
      <c r="G117" s="8">
        <f t="shared" si="6"/>
        <v>180</v>
      </c>
      <c r="H117" s="7"/>
      <c r="I117" s="7"/>
      <c r="J117" s="7"/>
      <c r="K117" s="52"/>
    </row>
    <row r="118" spans="3:11" ht="24" x14ac:dyDescent="0.25">
      <c r="C118" s="6" t="s">
        <v>221</v>
      </c>
      <c r="D118" s="4" t="s">
        <v>222</v>
      </c>
      <c r="E118" s="5">
        <v>12</v>
      </c>
      <c r="F118" s="6">
        <v>1</v>
      </c>
      <c r="G118" s="8">
        <f t="shared" si="6"/>
        <v>12</v>
      </c>
      <c r="H118" s="7"/>
      <c r="I118" s="7"/>
      <c r="J118" s="7"/>
      <c r="K118" s="52"/>
    </row>
    <row r="119" spans="3:11" ht="24" x14ac:dyDescent="0.25">
      <c r="C119" s="57"/>
      <c r="D119" s="58" t="s">
        <v>223</v>
      </c>
      <c r="E119" s="53" t="s">
        <v>43</v>
      </c>
      <c r="F119" s="59">
        <f t="shared" ref="F119:G119" si="7">SUM(F107:F118)</f>
        <v>14</v>
      </c>
      <c r="G119" s="53">
        <f t="shared" si="7"/>
        <v>351</v>
      </c>
      <c r="H119" s="53" t="s">
        <v>269</v>
      </c>
      <c r="I119" s="54">
        <f>SUM(I107:I118)</f>
        <v>0</v>
      </c>
      <c r="J119" s="53">
        <f>SUM(J107:J118)</f>
        <v>0</v>
      </c>
      <c r="K119" s="35"/>
    </row>
    <row r="120" spans="3:11" x14ac:dyDescent="0.25">
      <c r="C120" s="31">
        <v>7</v>
      </c>
      <c r="D120" s="60" t="s">
        <v>224</v>
      </c>
      <c r="E120" s="60"/>
      <c r="F120" s="60"/>
      <c r="G120" s="60"/>
      <c r="H120" s="55"/>
      <c r="I120" s="55"/>
      <c r="J120" s="55"/>
      <c r="K120" s="34"/>
    </row>
    <row r="121" spans="3:11" x14ac:dyDescent="0.25">
      <c r="C121" s="6" t="s">
        <v>225</v>
      </c>
      <c r="D121" s="4" t="s">
        <v>226</v>
      </c>
      <c r="E121" s="5">
        <v>12</v>
      </c>
      <c r="F121" s="6">
        <v>1</v>
      </c>
      <c r="G121" s="8">
        <f>E121*F121</f>
        <v>12</v>
      </c>
      <c r="H121" s="7"/>
      <c r="I121" s="7"/>
      <c r="J121" s="7"/>
      <c r="K121" s="52"/>
    </row>
    <row r="122" spans="3:11" x14ac:dyDescent="0.25">
      <c r="C122" s="6" t="s">
        <v>227</v>
      </c>
      <c r="D122" s="4" t="s">
        <v>228</v>
      </c>
      <c r="E122" s="5">
        <v>18</v>
      </c>
      <c r="F122" s="6">
        <v>1</v>
      </c>
      <c r="G122" s="8">
        <f t="shared" ref="G122:G141" si="8">E122*F122</f>
        <v>18</v>
      </c>
      <c r="H122" s="7"/>
      <c r="I122" s="7"/>
      <c r="J122" s="7"/>
      <c r="K122" s="52"/>
    </row>
    <row r="123" spans="3:11" x14ac:dyDescent="0.25">
      <c r="C123" s="6" t="s">
        <v>229</v>
      </c>
      <c r="D123" s="4" t="s">
        <v>230</v>
      </c>
      <c r="E123" s="5">
        <v>18</v>
      </c>
      <c r="F123" s="6">
        <v>1</v>
      </c>
      <c r="G123" s="8">
        <f t="shared" si="8"/>
        <v>18</v>
      </c>
      <c r="H123" s="7"/>
      <c r="I123" s="7"/>
      <c r="J123" s="7"/>
      <c r="K123" s="52"/>
    </row>
    <row r="124" spans="3:11" ht="24" x14ac:dyDescent="0.25">
      <c r="C124" s="6" t="s">
        <v>231</v>
      </c>
      <c r="D124" s="4" t="s">
        <v>232</v>
      </c>
      <c r="E124" s="5">
        <v>36</v>
      </c>
      <c r="F124" s="6">
        <v>1</v>
      </c>
      <c r="G124" s="8">
        <f t="shared" si="8"/>
        <v>36</v>
      </c>
      <c r="H124" s="7"/>
      <c r="I124" s="7"/>
      <c r="J124" s="7"/>
      <c r="K124" s="52"/>
    </row>
    <row r="125" spans="3:11" x14ac:dyDescent="0.25">
      <c r="C125" s="6" t="s">
        <v>233</v>
      </c>
      <c r="D125" s="4" t="s">
        <v>234</v>
      </c>
      <c r="E125" s="5">
        <v>12</v>
      </c>
      <c r="F125" s="6">
        <v>1</v>
      </c>
      <c r="G125" s="8">
        <f t="shared" si="8"/>
        <v>12</v>
      </c>
      <c r="H125" s="7"/>
      <c r="I125" s="7"/>
      <c r="J125" s="7"/>
      <c r="K125" s="52"/>
    </row>
    <row r="126" spans="3:11" x14ac:dyDescent="0.25">
      <c r="C126" s="6" t="s">
        <v>235</v>
      </c>
      <c r="D126" s="4" t="s">
        <v>236</v>
      </c>
      <c r="E126" s="5">
        <v>18</v>
      </c>
      <c r="F126" s="6">
        <v>2</v>
      </c>
      <c r="G126" s="8">
        <f t="shared" si="8"/>
        <v>36</v>
      </c>
      <c r="H126" s="7"/>
      <c r="I126" s="7"/>
      <c r="J126" s="7"/>
      <c r="K126" s="52"/>
    </row>
    <row r="127" spans="3:11" x14ac:dyDescent="0.25">
      <c r="C127" s="6" t="s">
        <v>237</v>
      </c>
      <c r="D127" s="4" t="s">
        <v>238</v>
      </c>
      <c r="E127" s="5">
        <v>12</v>
      </c>
      <c r="F127" s="6">
        <v>1</v>
      </c>
      <c r="G127" s="8">
        <f t="shared" si="8"/>
        <v>12</v>
      </c>
      <c r="H127" s="7"/>
      <c r="I127" s="7"/>
      <c r="J127" s="7"/>
      <c r="K127" s="52"/>
    </row>
    <row r="128" spans="3:11" ht="48" x14ac:dyDescent="0.25">
      <c r="C128" s="6" t="s">
        <v>239</v>
      </c>
      <c r="D128" s="4" t="s">
        <v>240</v>
      </c>
      <c r="E128" s="5">
        <v>18</v>
      </c>
      <c r="F128" s="6">
        <v>1</v>
      </c>
      <c r="G128" s="8">
        <f t="shared" si="8"/>
        <v>18</v>
      </c>
      <c r="H128" s="7"/>
      <c r="I128" s="7"/>
      <c r="J128" s="7"/>
      <c r="K128" s="52"/>
    </row>
    <row r="129" spans="3:11" ht="24" x14ac:dyDescent="0.25">
      <c r="C129" s="6" t="s">
        <v>241</v>
      </c>
      <c r="D129" s="4" t="s">
        <v>242</v>
      </c>
      <c r="E129" s="5">
        <v>6</v>
      </c>
      <c r="F129" s="6">
        <v>1</v>
      </c>
      <c r="G129" s="8">
        <f>E129*F129</f>
        <v>6</v>
      </c>
      <c r="H129" s="7"/>
      <c r="I129" s="7"/>
      <c r="J129" s="7"/>
      <c r="K129" s="52"/>
    </row>
    <row r="130" spans="3:11" ht="24" x14ac:dyDescent="0.25">
      <c r="C130" s="6" t="s">
        <v>243</v>
      </c>
      <c r="D130" s="4" t="s">
        <v>244</v>
      </c>
      <c r="E130" s="5">
        <v>3</v>
      </c>
      <c r="F130" s="6">
        <v>1</v>
      </c>
      <c r="G130" s="8">
        <f t="shared" si="8"/>
        <v>3</v>
      </c>
      <c r="H130" s="7"/>
      <c r="I130" s="7"/>
      <c r="J130" s="7"/>
      <c r="K130" s="52"/>
    </row>
    <row r="131" spans="3:11" ht="36" x14ac:dyDescent="0.25">
      <c r="C131" s="6" t="s">
        <v>245</v>
      </c>
      <c r="D131" s="4" t="s">
        <v>246</v>
      </c>
      <c r="E131" s="5">
        <v>3</v>
      </c>
      <c r="F131" s="6">
        <v>1</v>
      </c>
      <c r="G131" s="8">
        <f t="shared" si="8"/>
        <v>3</v>
      </c>
      <c r="H131" s="7"/>
      <c r="I131" s="7"/>
      <c r="J131" s="7"/>
      <c r="K131" s="52"/>
    </row>
    <row r="132" spans="3:11" ht="36" x14ac:dyDescent="0.25">
      <c r="C132" s="6" t="s">
        <v>247</v>
      </c>
      <c r="D132" s="4" t="s">
        <v>248</v>
      </c>
      <c r="E132" s="5">
        <v>12</v>
      </c>
      <c r="F132" s="6">
        <v>1</v>
      </c>
      <c r="G132" s="8">
        <f t="shared" si="8"/>
        <v>12</v>
      </c>
      <c r="H132" s="7"/>
      <c r="I132" s="7"/>
      <c r="J132" s="7"/>
      <c r="K132" s="52"/>
    </row>
    <row r="133" spans="3:11" ht="48" x14ac:dyDescent="0.25">
      <c r="C133" s="6" t="s">
        <v>249</v>
      </c>
      <c r="D133" s="4" t="s">
        <v>250</v>
      </c>
      <c r="E133" s="5">
        <v>12</v>
      </c>
      <c r="F133" s="6">
        <v>1</v>
      </c>
      <c r="G133" s="8">
        <f t="shared" si="8"/>
        <v>12</v>
      </c>
      <c r="H133" s="7"/>
      <c r="I133" s="7"/>
      <c r="J133" s="7"/>
      <c r="K133" s="52"/>
    </row>
    <row r="134" spans="3:11" x14ac:dyDescent="0.25">
      <c r="C134" s="6" t="s">
        <v>251</v>
      </c>
      <c r="D134" s="4" t="s">
        <v>252</v>
      </c>
      <c r="E134" s="5">
        <v>18</v>
      </c>
      <c r="F134" s="6">
        <v>1</v>
      </c>
      <c r="G134" s="8">
        <f t="shared" si="8"/>
        <v>18</v>
      </c>
      <c r="H134" s="7"/>
      <c r="I134" s="7"/>
      <c r="J134" s="7"/>
      <c r="K134" s="52"/>
    </row>
    <row r="135" spans="3:11" ht="24" x14ac:dyDescent="0.25">
      <c r="C135" s="6" t="s">
        <v>253</v>
      </c>
      <c r="D135" s="4" t="s">
        <v>254</v>
      </c>
      <c r="E135" s="5">
        <v>24</v>
      </c>
      <c r="F135" s="6">
        <v>2</v>
      </c>
      <c r="G135" s="8">
        <f t="shared" si="8"/>
        <v>48</v>
      </c>
      <c r="H135" s="7"/>
      <c r="I135" s="7"/>
      <c r="J135" s="7"/>
      <c r="K135" s="52"/>
    </row>
    <row r="136" spans="3:11" x14ac:dyDescent="0.25">
      <c r="C136" s="6" t="s">
        <v>255</v>
      </c>
      <c r="D136" s="4" t="s">
        <v>256</v>
      </c>
      <c r="E136" s="5">
        <v>12</v>
      </c>
      <c r="F136" s="6">
        <v>1</v>
      </c>
      <c r="G136" s="8">
        <f t="shared" si="8"/>
        <v>12</v>
      </c>
      <c r="H136" s="7"/>
      <c r="I136" s="7"/>
      <c r="J136" s="7"/>
      <c r="K136" s="52"/>
    </row>
    <row r="137" spans="3:11" ht="24" x14ac:dyDescent="0.25">
      <c r="C137" s="6" t="s">
        <v>257</v>
      </c>
      <c r="D137" s="4" t="s">
        <v>258</v>
      </c>
      <c r="E137" s="5">
        <v>12</v>
      </c>
      <c r="F137" s="6">
        <v>1</v>
      </c>
      <c r="G137" s="8">
        <f t="shared" si="8"/>
        <v>12</v>
      </c>
      <c r="H137" s="7"/>
      <c r="I137" s="7"/>
      <c r="J137" s="7"/>
      <c r="K137" s="52"/>
    </row>
    <row r="138" spans="3:11" ht="36" x14ac:dyDescent="0.25">
      <c r="C138" s="6" t="s">
        <v>259</v>
      </c>
      <c r="D138" s="4" t="s">
        <v>260</v>
      </c>
      <c r="E138" s="5">
        <v>24</v>
      </c>
      <c r="F138" s="6">
        <v>1</v>
      </c>
      <c r="G138" s="8">
        <f t="shared" si="8"/>
        <v>24</v>
      </c>
      <c r="H138" s="7"/>
      <c r="I138" s="7"/>
      <c r="J138" s="7"/>
      <c r="K138" s="52"/>
    </row>
    <row r="139" spans="3:11" ht="24" x14ac:dyDescent="0.25">
      <c r="C139" s="6" t="s">
        <v>261</v>
      </c>
      <c r="D139" s="4" t="s">
        <v>262</v>
      </c>
      <c r="E139" s="5">
        <v>12</v>
      </c>
      <c r="F139" s="6">
        <v>1</v>
      </c>
      <c r="G139" s="8">
        <f t="shared" si="8"/>
        <v>12</v>
      </c>
      <c r="H139" s="7"/>
      <c r="I139" s="7"/>
      <c r="J139" s="7"/>
      <c r="K139" s="52"/>
    </row>
    <row r="140" spans="3:11" ht="72" x14ac:dyDescent="0.25">
      <c r="C140" s="6" t="s">
        <v>263</v>
      </c>
      <c r="D140" s="4" t="s">
        <v>264</v>
      </c>
      <c r="E140" s="5">
        <v>12</v>
      </c>
      <c r="F140" s="6">
        <v>1</v>
      </c>
      <c r="G140" s="8">
        <f t="shared" si="8"/>
        <v>12</v>
      </c>
      <c r="H140" s="7"/>
      <c r="I140" s="7"/>
      <c r="J140" s="7"/>
      <c r="K140" s="52"/>
    </row>
    <row r="141" spans="3:11" ht="24" x14ac:dyDescent="0.25">
      <c r="C141" s="6" t="s">
        <v>265</v>
      </c>
      <c r="D141" s="4" t="s">
        <v>266</v>
      </c>
      <c r="E141" s="5">
        <v>90</v>
      </c>
      <c r="F141" s="6">
        <v>2</v>
      </c>
      <c r="G141" s="8">
        <f t="shared" si="8"/>
        <v>180</v>
      </c>
      <c r="H141" s="7"/>
      <c r="I141" s="7"/>
      <c r="J141" s="7"/>
      <c r="K141" s="52"/>
    </row>
    <row r="142" spans="3:11" ht="24" x14ac:dyDescent="0.25">
      <c r="C142" s="9"/>
      <c r="D142" s="9" t="s">
        <v>267</v>
      </c>
      <c r="E142" s="10" t="s">
        <v>43</v>
      </c>
      <c r="F142" s="31">
        <f>SUM(F121:F141)</f>
        <v>24</v>
      </c>
      <c r="G142" s="32">
        <f>SUM(G121:G141)</f>
        <v>516</v>
      </c>
      <c r="H142" s="10" t="s">
        <v>43</v>
      </c>
      <c r="I142" s="33">
        <f>SUM(I121:I141)</f>
        <v>0</v>
      </c>
      <c r="J142" s="10">
        <f>SUM(J121:J141)</f>
        <v>0</v>
      </c>
      <c r="K142" s="34"/>
    </row>
    <row r="143" spans="3:11" ht="48" x14ac:dyDescent="0.25">
      <c r="C143" s="31"/>
      <c r="D143" s="9" t="s">
        <v>268</v>
      </c>
      <c r="E143" s="10" t="s">
        <v>43</v>
      </c>
      <c r="F143" s="9">
        <f>F14+F37+F58+F86+F105+F119+F142</f>
        <v>151</v>
      </c>
      <c r="G143" s="10">
        <f>G14+G37+G58+G86+G105+G119+G142</f>
        <v>3012</v>
      </c>
      <c r="H143" s="10" t="s">
        <v>43</v>
      </c>
      <c r="I143" s="33">
        <f>SUM(I142,I119,I105,I86,I58,I37,I14)</f>
        <v>0</v>
      </c>
      <c r="J143" s="10">
        <f>SUM(J142,J119,J105,J86,J58,J37,J14)</f>
        <v>0</v>
      </c>
      <c r="K143" s="34"/>
    </row>
    <row r="144" spans="3:11" ht="36" x14ac:dyDescent="0.25">
      <c r="C144" s="31"/>
      <c r="D144" s="9" t="s">
        <v>270</v>
      </c>
      <c r="E144" s="10" t="s">
        <v>43</v>
      </c>
      <c r="F144" s="9" t="s">
        <v>269</v>
      </c>
      <c r="G144" s="10">
        <f>ROUNDUP(G143*0.25,0)</f>
        <v>753</v>
      </c>
      <c r="H144" s="10" t="s">
        <v>43</v>
      </c>
      <c r="I144" s="10" t="s">
        <v>43</v>
      </c>
      <c r="J144" s="16">
        <f>SUM(J143/4)</f>
        <v>0</v>
      </c>
      <c r="K144" s="35"/>
    </row>
    <row r="145" spans="3:11" x14ac:dyDescent="0.25">
      <c r="C145" s="31"/>
      <c r="D145" s="9" t="s">
        <v>271</v>
      </c>
      <c r="E145" s="10" t="s">
        <v>43</v>
      </c>
      <c r="F145" s="9">
        <f>F14+F37+F58+F86+F105+F119+F142</f>
        <v>151</v>
      </c>
      <c r="G145" s="10">
        <f>G143+G144</f>
        <v>3765</v>
      </c>
      <c r="H145" s="10" t="s">
        <v>43</v>
      </c>
      <c r="I145" s="10" t="s">
        <v>43</v>
      </c>
      <c r="J145" s="16">
        <f>SUM(J144,J143)</f>
        <v>0</v>
      </c>
      <c r="K145" s="35"/>
    </row>
    <row r="147" spans="3:11" x14ac:dyDescent="0.25">
      <c r="G147" s="17"/>
    </row>
    <row r="148" spans="3:11" ht="60" customHeight="1" x14ac:dyDescent="0.25">
      <c r="D148" s="24" t="s">
        <v>342</v>
      </c>
      <c r="E148" s="24"/>
      <c r="F148" s="24"/>
      <c r="G148" s="24"/>
      <c r="H148" s="24"/>
      <c r="I148" s="24"/>
      <c r="J148" s="24"/>
      <c r="K148" s="24"/>
    </row>
    <row r="149" spans="3:11" x14ac:dyDescent="0.25">
      <c r="K149" s="21"/>
    </row>
    <row r="150" spans="3:11" x14ac:dyDescent="0.25">
      <c r="I150" s="19"/>
    </row>
    <row r="153" spans="3:11" x14ac:dyDescent="0.25">
      <c r="K153" s="17"/>
    </row>
    <row r="154" spans="3:11" x14ac:dyDescent="0.25">
      <c r="I154" s="20"/>
    </row>
    <row r="156" spans="3:11" x14ac:dyDescent="0.25">
      <c r="K156" s="17"/>
    </row>
    <row r="159" spans="3:11" x14ac:dyDescent="0.25">
      <c r="J159" s="17"/>
    </row>
  </sheetData>
  <mergeCells count="16">
    <mergeCell ref="D148:K148"/>
    <mergeCell ref="C2:K2"/>
    <mergeCell ref="D87:G87"/>
    <mergeCell ref="D106:G106"/>
    <mergeCell ref="D120:G120"/>
    <mergeCell ref="K3:K4"/>
    <mergeCell ref="D6:G6"/>
    <mergeCell ref="D15:G15"/>
    <mergeCell ref="D38:G38"/>
    <mergeCell ref="D59:G59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5EA0-526A-4DD3-9751-A2080FD1B846}">
  <sheetPr>
    <pageSetUpPr fitToPage="1"/>
  </sheetPr>
  <dimension ref="C2:K70"/>
  <sheetViews>
    <sheetView tabSelected="1" workbookViewId="0">
      <selection activeCell="O11" sqref="O11"/>
    </sheetView>
  </sheetViews>
  <sheetFormatPr defaultRowHeight="15" x14ac:dyDescent="0.25"/>
  <cols>
    <col min="1" max="1" width="3.5703125" customWidth="1"/>
    <col min="2" max="2" width="3.28515625" customWidth="1"/>
    <col min="3" max="3" width="5.140625" customWidth="1"/>
    <col min="4" max="4" width="33.7109375" customWidth="1"/>
    <col min="5" max="5" width="10" customWidth="1"/>
    <col min="7" max="7" width="12.7109375" customWidth="1"/>
    <col min="8" max="9" width="10.5703125" customWidth="1"/>
    <col min="10" max="10" width="10.140625" customWidth="1"/>
    <col min="11" max="11" width="9" customWidth="1"/>
  </cols>
  <sheetData>
    <row r="2" spans="3:11" ht="50.25" customHeight="1" x14ac:dyDescent="0.25">
      <c r="C2" s="61" t="s">
        <v>343</v>
      </c>
      <c r="D2" s="61"/>
      <c r="E2" s="61"/>
      <c r="F2" s="61"/>
      <c r="G2" s="61"/>
      <c r="H2" s="61"/>
      <c r="I2" s="61"/>
      <c r="J2" s="61"/>
      <c r="K2" s="61"/>
    </row>
    <row r="3" spans="3:11" ht="24" customHeight="1" x14ac:dyDescent="0.25">
      <c r="C3" s="25" t="s">
        <v>11</v>
      </c>
      <c r="D3" s="25" t="s">
        <v>12</v>
      </c>
      <c r="E3" s="46" t="s">
        <v>272</v>
      </c>
      <c r="F3" s="62" t="s">
        <v>345</v>
      </c>
      <c r="G3" s="62" t="s">
        <v>344</v>
      </c>
      <c r="H3" s="63"/>
      <c r="I3" s="63"/>
      <c r="J3" s="63"/>
      <c r="K3" s="64" t="s">
        <v>17</v>
      </c>
    </row>
    <row r="4" spans="3:11" ht="36" x14ac:dyDescent="0.25">
      <c r="C4" s="25"/>
      <c r="D4" s="25"/>
      <c r="E4" s="46"/>
      <c r="F4" s="62"/>
      <c r="G4" s="62"/>
      <c r="H4" s="36" t="s">
        <v>14</v>
      </c>
      <c r="I4" s="36" t="s">
        <v>13</v>
      </c>
      <c r="J4" s="65" t="s">
        <v>15</v>
      </c>
      <c r="K4" s="64"/>
    </row>
    <row r="5" spans="3:11" x14ac:dyDescent="0.25">
      <c r="C5" s="11" t="s">
        <v>18</v>
      </c>
      <c r="D5" s="11" t="s">
        <v>19</v>
      </c>
      <c r="E5" s="11" t="s">
        <v>20</v>
      </c>
      <c r="F5" s="11">
        <v>4</v>
      </c>
      <c r="G5" s="11">
        <v>5</v>
      </c>
      <c r="H5" s="36">
        <v>6</v>
      </c>
      <c r="I5" s="36">
        <v>7</v>
      </c>
      <c r="J5" s="36">
        <v>8</v>
      </c>
      <c r="K5" s="11">
        <v>9</v>
      </c>
    </row>
    <row r="6" spans="3:11" ht="25.5" customHeight="1" x14ac:dyDescent="0.25">
      <c r="C6" s="66">
        <v>1</v>
      </c>
      <c r="D6" s="67" t="s">
        <v>273</v>
      </c>
      <c r="E6" s="67"/>
      <c r="F6" s="67"/>
      <c r="G6" s="67"/>
      <c r="H6" s="37"/>
      <c r="I6" s="37"/>
      <c r="J6" s="37"/>
      <c r="K6" s="37"/>
    </row>
    <row r="7" spans="3:11" x14ac:dyDescent="0.25">
      <c r="C7" s="68" t="s">
        <v>28</v>
      </c>
      <c r="D7" s="12" t="s">
        <v>274</v>
      </c>
      <c r="E7" s="42">
        <v>1</v>
      </c>
      <c r="F7" s="41">
        <v>30</v>
      </c>
      <c r="G7" s="41">
        <f t="shared" ref="G7:G14" si="0">E7*F7</f>
        <v>30</v>
      </c>
      <c r="H7" s="13"/>
      <c r="I7" s="13"/>
      <c r="J7" s="13"/>
      <c r="K7" s="12"/>
    </row>
    <row r="8" spans="3:11" x14ac:dyDescent="0.25">
      <c r="C8" s="68" t="s">
        <v>30</v>
      </c>
      <c r="D8" s="12" t="s">
        <v>275</v>
      </c>
      <c r="E8" s="42">
        <v>1</v>
      </c>
      <c r="F8" s="41">
        <v>25</v>
      </c>
      <c r="G8" s="41">
        <f t="shared" si="0"/>
        <v>25</v>
      </c>
      <c r="H8" s="13"/>
      <c r="I8" s="13"/>
      <c r="J8" s="13"/>
      <c r="K8" s="12"/>
    </row>
    <row r="9" spans="3:11" x14ac:dyDescent="0.25">
      <c r="C9" s="68" t="s">
        <v>32</v>
      </c>
      <c r="D9" s="12" t="s">
        <v>276</v>
      </c>
      <c r="E9" s="42">
        <v>4</v>
      </c>
      <c r="F9" s="41">
        <v>20</v>
      </c>
      <c r="G9" s="41">
        <f t="shared" si="0"/>
        <v>80</v>
      </c>
      <c r="H9" s="13"/>
      <c r="I9" s="13"/>
      <c r="J9" s="13"/>
      <c r="K9" s="12"/>
    </row>
    <row r="10" spans="3:11" x14ac:dyDescent="0.25">
      <c r="C10" s="68" t="s">
        <v>34</v>
      </c>
      <c r="D10" s="12" t="s">
        <v>277</v>
      </c>
      <c r="E10" s="42">
        <v>1</v>
      </c>
      <c r="F10" s="41">
        <v>18</v>
      </c>
      <c r="G10" s="41">
        <f t="shared" si="0"/>
        <v>18</v>
      </c>
      <c r="H10" s="13"/>
      <c r="I10" s="13"/>
      <c r="J10" s="13"/>
      <c r="K10" s="12"/>
    </row>
    <row r="11" spans="3:11" x14ac:dyDescent="0.25">
      <c r="C11" s="68" t="s">
        <v>36</v>
      </c>
      <c r="D11" s="12" t="s">
        <v>278</v>
      </c>
      <c r="E11" s="42"/>
      <c r="F11" s="41">
        <v>18</v>
      </c>
      <c r="G11" s="41">
        <f t="shared" si="0"/>
        <v>0</v>
      </c>
      <c r="H11" s="13"/>
      <c r="I11" s="13"/>
      <c r="J11" s="13"/>
      <c r="K11" s="12"/>
    </row>
    <row r="12" spans="3:11" x14ac:dyDescent="0.25">
      <c r="C12" s="68" t="s">
        <v>38</v>
      </c>
      <c r="D12" s="12" t="s">
        <v>279</v>
      </c>
      <c r="E12" s="42"/>
      <c r="F12" s="41">
        <v>20</v>
      </c>
      <c r="G12" s="41">
        <f t="shared" si="0"/>
        <v>0</v>
      </c>
      <c r="H12" s="13"/>
      <c r="I12" s="13"/>
      <c r="J12" s="13"/>
      <c r="K12" s="12"/>
    </row>
    <row r="13" spans="3:11" x14ac:dyDescent="0.25">
      <c r="C13" s="68" t="s">
        <v>40</v>
      </c>
      <c r="D13" s="12" t="s">
        <v>280</v>
      </c>
      <c r="E13" s="42">
        <v>1</v>
      </c>
      <c r="F13" s="41">
        <v>18</v>
      </c>
      <c r="G13" s="41">
        <f t="shared" si="0"/>
        <v>18</v>
      </c>
      <c r="H13" s="13"/>
      <c r="I13" s="13"/>
      <c r="J13" s="13"/>
      <c r="K13" s="12"/>
    </row>
    <row r="14" spans="3:11" ht="24" x14ac:dyDescent="0.25">
      <c r="C14" s="68" t="s">
        <v>281</v>
      </c>
      <c r="D14" s="12" t="s">
        <v>282</v>
      </c>
      <c r="E14" s="42">
        <v>1</v>
      </c>
      <c r="F14" s="41">
        <v>18</v>
      </c>
      <c r="G14" s="41">
        <f t="shared" si="0"/>
        <v>18</v>
      </c>
      <c r="H14" s="13"/>
      <c r="I14" s="13"/>
      <c r="J14" s="13"/>
      <c r="K14" s="12"/>
    </row>
    <row r="15" spans="3:11" x14ac:dyDescent="0.25">
      <c r="C15" s="69"/>
      <c r="D15" s="37" t="s">
        <v>337</v>
      </c>
      <c r="E15" s="43">
        <f>SUM(E7:E14)</f>
        <v>9</v>
      </c>
      <c r="F15" s="15" t="s">
        <v>43</v>
      </c>
      <c r="G15" s="38">
        <f>SUM(G7:G14)</f>
        <v>189</v>
      </c>
      <c r="H15" s="43">
        <f t="shared" ref="H15:J15" si="1">SUM(H7:H14)</f>
        <v>0</v>
      </c>
      <c r="I15" s="15" t="s">
        <v>43</v>
      </c>
      <c r="J15" s="38">
        <f t="shared" si="1"/>
        <v>0</v>
      </c>
      <c r="K15" s="37"/>
    </row>
    <row r="16" spans="3:11" x14ac:dyDescent="0.25">
      <c r="C16" s="70">
        <v>2</v>
      </c>
      <c r="D16" s="71" t="s">
        <v>283</v>
      </c>
      <c r="E16" s="71"/>
      <c r="F16" s="71"/>
      <c r="G16" s="72"/>
      <c r="H16" s="39"/>
      <c r="I16" s="39"/>
      <c r="J16" s="39"/>
      <c r="K16" s="39"/>
    </row>
    <row r="17" spans="3:11" x14ac:dyDescent="0.25">
      <c r="C17" s="68" t="s">
        <v>45</v>
      </c>
      <c r="D17" s="12" t="s">
        <v>284</v>
      </c>
      <c r="E17" s="42"/>
      <c r="F17" s="41">
        <v>20</v>
      </c>
      <c r="G17" s="41">
        <f t="shared" ref="G17:G22" si="2">E17*F17</f>
        <v>0</v>
      </c>
      <c r="H17" s="13"/>
      <c r="I17" s="13"/>
      <c r="J17" s="13"/>
      <c r="K17" s="12"/>
    </row>
    <row r="18" spans="3:11" x14ac:dyDescent="0.25">
      <c r="C18" s="68" t="s">
        <v>47</v>
      </c>
      <c r="D18" s="12" t="s">
        <v>285</v>
      </c>
      <c r="E18" s="42"/>
      <c r="F18" s="41">
        <v>14</v>
      </c>
      <c r="G18" s="41">
        <f t="shared" si="2"/>
        <v>0</v>
      </c>
      <c r="H18" s="13"/>
      <c r="I18" s="13"/>
      <c r="J18" s="13"/>
      <c r="K18" s="12"/>
    </row>
    <row r="19" spans="3:11" x14ac:dyDescent="0.25">
      <c r="C19" s="68" t="s">
        <v>49</v>
      </c>
      <c r="D19" s="12" t="s">
        <v>286</v>
      </c>
      <c r="E19" s="42">
        <v>6</v>
      </c>
      <c r="F19" s="41">
        <v>14</v>
      </c>
      <c r="G19" s="41">
        <f t="shared" si="2"/>
        <v>84</v>
      </c>
      <c r="H19" s="13"/>
      <c r="I19" s="13"/>
      <c r="J19" s="13"/>
      <c r="K19" s="12"/>
    </row>
    <row r="20" spans="3:11" x14ac:dyDescent="0.25">
      <c r="C20" s="68" t="s">
        <v>51</v>
      </c>
      <c r="D20" s="12" t="s">
        <v>287</v>
      </c>
      <c r="E20" s="42"/>
      <c r="F20" s="41">
        <v>18</v>
      </c>
      <c r="G20" s="41">
        <f t="shared" si="2"/>
        <v>0</v>
      </c>
      <c r="H20" s="13"/>
      <c r="I20" s="13"/>
      <c r="J20" s="13"/>
      <c r="K20" s="12"/>
    </row>
    <row r="21" spans="3:11" ht="24" x14ac:dyDescent="0.25">
      <c r="C21" s="68" t="s">
        <v>53</v>
      </c>
      <c r="D21" s="12" t="s">
        <v>288</v>
      </c>
      <c r="E21" s="42"/>
      <c r="F21" s="41">
        <v>14</v>
      </c>
      <c r="G21" s="41">
        <f t="shared" si="2"/>
        <v>0</v>
      </c>
      <c r="H21" s="13"/>
      <c r="I21" s="13"/>
      <c r="J21" s="13"/>
      <c r="K21" s="12"/>
    </row>
    <row r="22" spans="3:11" ht="24" x14ac:dyDescent="0.25">
      <c r="C22" s="68" t="s">
        <v>55</v>
      </c>
      <c r="D22" s="12" t="s">
        <v>289</v>
      </c>
      <c r="E22" s="42">
        <v>1</v>
      </c>
      <c r="F22" s="41">
        <v>8</v>
      </c>
      <c r="G22" s="41">
        <f t="shared" si="2"/>
        <v>8</v>
      </c>
      <c r="H22" s="13"/>
      <c r="I22" s="13"/>
      <c r="J22" s="13"/>
      <c r="K22" s="12"/>
    </row>
    <row r="23" spans="3:11" x14ac:dyDescent="0.25">
      <c r="C23" s="69"/>
      <c r="D23" s="37" t="s">
        <v>338</v>
      </c>
      <c r="E23" s="43">
        <f>SUM(E17:E22)</f>
        <v>7</v>
      </c>
      <c r="F23" s="15" t="s">
        <v>43</v>
      </c>
      <c r="G23" s="38">
        <f>SUM(G17:G22)</f>
        <v>92</v>
      </c>
      <c r="H23" s="43">
        <f t="shared" ref="H23:J23" si="3">SUM(H17:H22)</f>
        <v>0</v>
      </c>
      <c r="I23" s="15" t="s">
        <v>43</v>
      </c>
      <c r="J23" s="38">
        <f t="shared" si="3"/>
        <v>0</v>
      </c>
      <c r="K23" s="37"/>
    </row>
    <row r="24" spans="3:11" ht="28.5" customHeight="1" x14ac:dyDescent="0.25">
      <c r="C24" s="73">
        <v>3</v>
      </c>
      <c r="D24" s="67" t="s">
        <v>290</v>
      </c>
      <c r="E24" s="67"/>
      <c r="F24" s="67"/>
      <c r="G24" s="74"/>
      <c r="H24" s="40"/>
      <c r="I24" s="40"/>
      <c r="J24" s="40"/>
      <c r="K24" s="40"/>
    </row>
    <row r="25" spans="3:11" x14ac:dyDescent="0.25">
      <c r="C25" s="68" t="s">
        <v>89</v>
      </c>
      <c r="D25" s="12" t="s">
        <v>70</v>
      </c>
      <c r="E25" s="44">
        <v>1</v>
      </c>
      <c r="F25" s="75">
        <v>50</v>
      </c>
      <c r="G25" s="75">
        <f t="shared" ref="G25:G61" si="4">E25*F25</f>
        <v>50</v>
      </c>
      <c r="H25" s="14"/>
      <c r="I25" s="14"/>
      <c r="J25" s="14"/>
      <c r="K25" s="76"/>
    </row>
    <row r="26" spans="3:11" x14ac:dyDescent="0.25">
      <c r="C26" s="68" t="s">
        <v>91</v>
      </c>
      <c r="D26" s="12" t="s">
        <v>291</v>
      </c>
      <c r="E26" s="42"/>
      <c r="F26" s="41">
        <v>70</v>
      </c>
      <c r="G26" s="75">
        <f t="shared" si="4"/>
        <v>0</v>
      </c>
      <c r="H26" s="13"/>
      <c r="I26" s="13"/>
      <c r="J26" s="13"/>
      <c r="K26" s="12"/>
    </row>
    <row r="27" spans="3:11" x14ac:dyDescent="0.25">
      <c r="C27" s="68" t="s">
        <v>93</v>
      </c>
      <c r="D27" s="12" t="s">
        <v>72</v>
      </c>
      <c r="E27" s="42">
        <v>1</v>
      </c>
      <c r="F27" s="41">
        <v>20</v>
      </c>
      <c r="G27" s="75">
        <f t="shared" si="4"/>
        <v>20</v>
      </c>
      <c r="H27" s="13"/>
      <c r="I27" s="13"/>
      <c r="J27" s="13"/>
      <c r="K27" s="12"/>
    </row>
    <row r="28" spans="3:11" x14ac:dyDescent="0.25">
      <c r="C28" s="68" t="s">
        <v>95</v>
      </c>
      <c r="D28" s="12" t="s">
        <v>292</v>
      </c>
      <c r="E28" s="42">
        <v>1</v>
      </c>
      <c r="F28" s="41">
        <v>100</v>
      </c>
      <c r="G28" s="75">
        <f t="shared" si="4"/>
        <v>100</v>
      </c>
      <c r="H28" s="13"/>
      <c r="I28" s="13"/>
      <c r="J28" s="13"/>
      <c r="K28" s="12"/>
    </row>
    <row r="29" spans="3:11" x14ac:dyDescent="0.25">
      <c r="C29" s="68" t="s">
        <v>97</v>
      </c>
      <c r="D29" s="12" t="s">
        <v>293</v>
      </c>
      <c r="E29" s="42">
        <v>1</v>
      </c>
      <c r="F29" s="41">
        <v>40</v>
      </c>
      <c r="G29" s="75">
        <f t="shared" si="4"/>
        <v>40</v>
      </c>
      <c r="H29" s="13"/>
      <c r="I29" s="13"/>
      <c r="J29" s="13"/>
      <c r="K29" s="12"/>
    </row>
    <row r="30" spans="3:11" x14ac:dyDescent="0.25">
      <c r="C30" s="68" t="s">
        <v>99</v>
      </c>
      <c r="D30" s="12" t="s">
        <v>254</v>
      </c>
      <c r="E30" s="42">
        <v>1</v>
      </c>
      <c r="F30" s="41">
        <v>40</v>
      </c>
      <c r="G30" s="75">
        <f t="shared" si="4"/>
        <v>40</v>
      </c>
      <c r="H30" s="13"/>
      <c r="I30" s="13"/>
      <c r="J30" s="13"/>
      <c r="K30" s="12"/>
    </row>
    <row r="31" spans="3:11" ht="24" x14ac:dyDescent="0.25">
      <c r="C31" s="68" t="s">
        <v>101</v>
      </c>
      <c r="D31" s="12" t="s">
        <v>294</v>
      </c>
      <c r="E31" s="42">
        <v>1</v>
      </c>
      <c r="F31" s="41">
        <v>20</v>
      </c>
      <c r="G31" s="75">
        <f t="shared" si="4"/>
        <v>20</v>
      </c>
      <c r="H31" s="13"/>
      <c r="I31" s="13"/>
      <c r="J31" s="13"/>
      <c r="K31" s="12"/>
    </row>
    <row r="32" spans="3:11" ht="24" x14ac:dyDescent="0.25">
      <c r="C32" s="68" t="s">
        <v>103</v>
      </c>
      <c r="D32" s="12" t="s">
        <v>295</v>
      </c>
      <c r="E32" s="42">
        <v>1</v>
      </c>
      <c r="F32" s="41">
        <v>12</v>
      </c>
      <c r="G32" s="75">
        <f t="shared" si="4"/>
        <v>12</v>
      </c>
      <c r="H32" s="13"/>
      <c r="I32" s="13"/>
      <c r="J32" s="13"/>
      <c r="K32" s="12"/>
    </row>
    <row r="33" spans="3:11" x14ac:dyDescent="0.25">
      <c r="C33" s="68" t="s">
        <v>105</v>
      </c>
      <c r="D33" s="12" t="s">
        <v>296</v>
      </c>
      <c r="E33" s="42">
        <v>1</v>
      </c>
      <c r="F33" s="41">
        <v>12</v>
      </c>
      <c r="G33" s="75">
        <f t="shared" si="4"/>
        <v>12</v>
      </c>
      <c r="H33" s="13"/>
      <c r="I33" s="13"/>
      <c r="J33" s="13"/>
      <c r="K33" s="12"/>
    </row>
    <row r="34" spans="3:11" x14ac:dyDescent="0.25">
      <c r="C34" s="68" t="s">
        <v>107</v>
      </c>
      <c r="D34" s="12" t="s">
        <v>297</v>
      </c>
      <c r="E34" s="42">
        <v>1</v>
      </c>
      <c r="F34" s="41">
        <v>12</v>
      </c>
      <c r="G34" s="75">
        <f t="shared" si="4"/>
        <v>12</v>
      </c>
      <c r="H34" s="13"/>
      <c r="I34" s="13"/>
      <c r="J34" s="13"/>
      <c r="K34" s="12"/>
    </row>
    <row r="35" spans="3:11" x14ac:dyDescent="0.25">
      <c r="C35" s="68" t="s">
        <v>109</v>
      </c>
      <c r="D35" s="12" t="s">
        <v>165</v>
      </c>
      <c r="E35" s="42">
        <v>1</v>
      </c>
      <c r="F35" s="41">
        <v>12</v>
      </c>
      <c r="G35" s="75">
        <f t="shared" si="4"/>
        <v>12</v>
      </c>
      <c r="H35" s="13"/>
      <c r="I35" s="13"/>
      <c r="J35" s="13"/>
      <c r="K35" s="12"/>
    </row>
    <row r="36" spans="3:11" x14ac:dyDescent="0.25">
      <c r="C36" s="68" t="s">
        <v>111</v>
      </c>
      <c r="D36" s="12" t="s">
        <v>68</v>
      </c>
      <c r="E36" s="42">
        <v>1</v>
      </c>
      <c r="F36" s="41">
        <v>30</v>
      </c>
      <c r="G36" s="75">
        <f t="shared" si="4"/>
        <v>30</v>
      </c>
      <c r="H36" s="13"/>
      <c r="I36" s="13"/>
      <c r="J36" s="13"/>
      <c r="K36" s="12"/>
    </row>
    <row r="37" spans="3:11" x14ac:dyDescent="0.25">
      <c r="C37" s="68" t="s">
        <v>113</v>
      </c>
      <c r="D37" s="12" t="s">
        <v>298</v>
      </c>
      <c r="E37" s="42">
        <v>1</v>
      </c>
      <c r="F37" s="41">
        <v>12</v>
      </c>
      <c r="G37" s="75">
        <f t="shared" si="4"/>
        <v>12</v>
      </c>
      <c r="H37" s="13"/>
      <c r="I37" s="13"/>
      <c r="J37" s="13"/>
      <c r="K37" s="12"/>
    </row>
    <row r="38" spans="3:11" x14ac:dyDescent="0.25">
      <c r="C38" s="68" t="s">
        <v>115</v>
      </c>
      <c r="D38" s="12" t="s">
        <v>299</v>
      </c>
      <c r="E38" s="42">
        <v>1</v>
      </c>
      <c r="F38" s="41">
        <v>12</v>
      </c>
      <c r="G38" s="75">
        <f t="shared" si="4"/>
        <v>12</v>
      </c>
      <c r="H38" s="13"/>
      <c r="I38" s="13"/>
      <c r="J38" s="13"/>
      <c r="K38" s="12"/>
    </row>
    <row r="39" spans="3:11" ht="24" x14ac:dyDescent="0.25">
      <c r="C39" s="68" t="s">
        <v>117</v>
      </c>
      <c r="D39" s="12" t="s">
        <v>300</v>
      </c>
      <c r="E39" s="42">
        <v>1</v>
      </c>
      <c r="F39" s="41">
        <v>12</v>
      </c>
      <c r="G39" s="75">
        <f t="shared" si="4"/>
        <v>12</v>
      </c>
      <c r="H39" s="13"/>
      <c r="I39" s="13"/>
      <c r="J39" s="13"/>
      <c r="K39" s="12"/>
    </row>
    <row r="40" spans="3:11" x14ac:dyDescent="0.25">
      <c r="C40" s="68" t="s">
        <v>119</v>
      </c>
      <c r="D40" s="12" t="s">
        <v>301</v>
      </c>
      <c r="E40" s="42">
        <v>1</v>
      </c>
      <c r="F40" s="41">
        <v>12</v>
      </c>
      <c r="G40" s="75">
        <f t="shared" si="4"/>
        <v>12</v>
      </c>
      <c r="H40" s="13"/>
      <c r="I40" s="13"/>
      <c r="J40" s="13"/>
      <c r="K40" s="12"/>
    </row>
    <row r="41" spans="3:11" x14ac:dyDescent="0.25">
      <c r="C41" s="68" t="s">
        <v>121</v>
      </c>
      <c r="D41" s="12" t="s">
        <v>84</v>
      </c>
      <c r="E41" s="42">
        <v>1</v>
      </c>
      <c r="F41" s="41">
        <v>8</v>
      </c>
      <c r="G41" s="75">
        <f t="shared" si="4"/>
        <v>8</v>
      </c>
      <c r="H41" s="13"/>
      <c r="I41" s="13"/>
      <c r="J41" s="13"/>
      <c r="K41" s="12"/>
    </row>
    <row r="42" spans="3:11" x14ac:dyDescent="0.25">
      <c r="C42" s="68" t="s">
        <v>123</v>
      </c>
      <c r="D42" s="12" t="s">
        <v>302</v>
      </c>
      <c r="E42" s="42">
        <v>1</v>
      </c>
      <c r="F42" s="41">
        <v>8</v>
      </c>
      <c r="G42" s="75">
        <f t="shared" si="4"/>
        <v>8</v>
      </c>
      <c r="H42" s="13"/>
      <c r="I42" s="13"/>
      <c r="J42" s="13"/>
      <c r="K42" s="12"/>
    </row>
    <row r="43" spans="3:11" ht="24" x14ac:dyDescent="0.25">
      <c r="C43" s="68" t="s">
        <v>125</v>
      </c>
      <c r="D43" s="12" t="s">
        <v>303</v>
      </c>
      <c r="E43" s="42">
        <v>1</v>
      </c>
      <c r="F43" s="41">
        <v>0</v>
      </c>
      <c r="G43" s="75">
        <f t="shared" si="4"/>
        <v>0</v>
      </c>
      <c r="H43" s="13"/>
      <c r="I43" s="13"/>
      <c r="J43" s="13"/>
      <c r="K43" s="12"/>
    </row>
    <row r="44" spans="3:11" x14ac:dyDescent="0.25">
      <c r="C44" s="68" t="s">
        <v>304</v>
      </c>
      <c r="D44" s="12" t="s">
        <v>305</v>
      </c>
      <c r="E44" s="42">
        <v>1</v>
      </c>
      <c r="F44" s="41">
        <v>12</v>
      </c>
      <c r="G44" s="75">
        <f t="shared" si="4"/>
        <v>12</v>
      </c>
      <c r="H44" s="13"/>
      <c r="I44" s="13"/>
      <c r="J44" s="13"/>
      <c r="K44" s="12"/>
    </row>
    <row r="45" spans="3:11" x14ac:dyDescent="0.25">
      <c r="C45" s="68" t="s">
        <v>306</v>
      </c>
      <c r="D45" s="12" t="s">
        <v>307</v>
      </c>
      <c r="E45" s="42">
        <v>1</v>
      </c>
      <c r="F45" s="41">
        <v>8</v>
      </c>
      <c r="G45" s="75">
        <f t="shared" si="4"/>
        <v>8</v>
      </c>
      <c r="H45" s="13"/>
      <c r="I45" s="13"/>
      <c r="J45" s="13"/>
      <c r="K45" s="12"/>
    </row>
    <row r="46" spans="3:11" ht="24" x14ac:dyDescent="0.25">
      <c r="C46" s="68" t="s">
        <v>308</v>
      </c>
      <c r="D46" s="12" t="s">
        <v>309</v>
      </c>
      <c r="E46" s="42">
        <v>1</v>
      </c>
      <c r="F46" s="41">
        <v>8</v>
      </c>
      <c r="G46" s="75">
        <f t="shared" si="4"/>
        <v>8</v>
      </c>
      <c r="H46" s="13"/>
      <c r="I46" s="13"/>
      <c r="J46" s="13"/>
      <c r="K46" s="12"/>
    </row>
    <row r="47" spans="3:11" x14ac:dyDescent="0.25">
      <c r="C47" s="68" t="s">
        <v>310</v>
      </c>
      <c r="D47" s="12" t="s">
        <v>311</v>
      </c>
      <c r="E47" s="42">
        <v>1</v>
      </c>
      <c r="F47" s="41">
        <v>12</v>
      </c>
      <c r="G47" s="75">
        <f t="shared" si="4"/>
        <v>12</v>
      </c>
      <c r="H47" s="13"/>
      <c r="I47" s="13"/>
      <c r="J47" s="13"/>
      <c r="K47" s="12"/>
    </row>
    <row r="48" spans="3:11" x14ac:dyDescent="0.25">
      <c r="C48" s="68" t="s">
        <v>312</v>
      </c>
      <c r="D48" s="12" t="s">
        <v>313</v>
      </c>
      <c r="E48" s="42">
        <v>1</v>
      </c>
      <c r="F48" s="41">
        <v>0</v>
      </c>
      <c r="G48" s="75">
        <f t="shared" si="4"/>
        <v>0</v>
      </c>
      <c r="H48" s="13"/>
      <c r="I48" s="13"/>
      <c r="J48" s="13"/>
      <c r="K48" s="12"/>
    </row>
    <row r="49" spans="3:11" x14ac:dyDescent="0.25">
      <c r="C49" s="68" t="s">
        <v>314</v>
      </c>
      <c r="D49" s="12" t="s">
        <v>315</v>
      </c>
      <c r="E49" s="42">
        <v>1</v>
      </c>
      <c r="F49" s="41">
        <v>0</v>
      </c>
      <c r="G49" s="75">
        <f t="shared" si="4"/>
        <v>0</v>
      </c>
      <c r="H49" s="13"/>
      <c r="I49" s="13"/>
      <c r="J49" s="13"/>
      <c r="K49" s="12"/>
    </row>
    <row r="50" spans="3:11" x14ac:dyDescent="0.25">
      <c r="C50" s="68" t="s">
        <v>316</v>
      </c>
      <c r="D50" s="12" t="s">
        <v>256</v>
      </c>
      <c r="E50" s="42">
        <v>1</v>
      </c>
      <c r="F50" s="41">
        <v>12</v>
      </c>
      <c r="G50" s="75">
        <f t="shared" si="4"/>
        <v>12</v>
      </c>
      <c r="H50" s="13"/>
      <c r="I50" s="13"/>
      <c r="J50" s="13"/>
      <c r="K50" s="12"/>
    </row>
    <row r="51" spans="3:11" x14ac:dyDescent="0.25">
      <c r="C51" s="68" t="s">
        <v>317</v>
      </c>
      <c r="D51" s="12" t="s">
        <v>318</v>
      </c>
      <c r="E51" s="42">
        <v>1</v>
      </c>
      <c r="F51" s="41">
        <v>25</v>
      </c>
      <c r="G51" s="75">
        <f t="shared" si="4"/>
        <v>25</v>
      </c>
      <c r="H51" s="13"/>
      <c r="I51" s="13"/>
      <c r="J51" s="13"/>
      <c r="K51" s="12"/>
    </row>
    <row r="52" spans="3:11" x14ac:dyDescent="0.25">
      <c r="C52" s="68" t="s">
        <v>319</v>
      </c>
      <c r="D52" s="12" t="s">
        <v>320</v>
      </c>
      <c r="E52" s="42">
        <v>1</v>
      </c>
      <c r="F52" s="41">
        <v>8</v>
      </c>
      <c r="G52" s="75">
        <f t="shared" si="4"/>
        <v>8</v>
      </c>
      <c r="H52" s="13"/>
      <c r="I52" s="13"/>
      <c r="J52" s="13"/>
      <c r="K52" s="12"/>
    </row>
    <row r="53" spans="3:11" x14ac:dyDescent="0.25">
      <c r="C53" s="68" t="s">
        <v>321</v>
      </c>
      <c r="D53" s="12" t="s">
        <v>236</v>
      </c>
      <c r="E53" s="42">
        <v>1</v>
      </c>
      <c r="F53" s="41">
        <v>18</v>
      </c>
      <c r="G53" s="75">
        <f t="shared" si="4"/>
        <v>18</v>
      </c>
      <c r="H53" s="13"/>
      <c r="I53" s="13"/>
      <c r="J53" s="13"/>
      <c r="K53" s="12"/>
    </row>
    <row r="54" spans="3:11" x14ac:dyDescent="0.25">
      <c r="C54" s="68" t="s">
        <v>322</v>
      </c>
      <c r="D54" s="12" t="s">
        <v>323</v>
      </c>
      <c r="E54" s="42">
        <v>1</v>
      </c>
      <c r="F54" s="41">
        <v>20</v>
      </c>
      <c r="G54" s="75">
        <f t="shared" si="4"/>
        <v>20</v>
      </c>
      <c r="H54" s="13"/>
      <c r="I54" s="13"/>
      <c r="J54" s="13"/>
      <c r="K54" s="12"/>
    </row>
    <row r="55" spans="3:11" ht="24" x14ac:dyDescent="0.25">
      <c r="C55" s="68" t="s">
        <v>324</v>
      </c>
      <c r="D55" s="12" t="s">
        <v>325</v>
      </c>
      <c r="E55" s="42">
        <v>1</v>
      </c>
      <c r="F55" s="41">
        <v>8</v>
      </c>
      <c r="G55" s="75">
        <f t="shared" si="4"/>
        <v>8</v>
      </c>
      <c r="H55" s="13"/>
      <c r="I55" s="13"/>
      <c r="J55" s="13"/>
      <c r="K55" s="12"/>
    </row>
    <row r="56" spans="3:11" x14ac:dyDescent="0.25">
      <c r="C56" s="68" t="s">
        <v>326</v>
      </c>
      <c r="D56" s="12" t="s">
        <v>327</v>
      </c>
      <c r="E56" s="42">
        <v>2</v>
      </c>
      <c r="F56" s="41">
        <v>5</v>
      </c>
      <c r="G56" s="75">
        <f t="shared" si="4"/>
        <v>10</v>
      </c>
      <c r="H56" s="13"/>
      <c r="I56" s="13"/>
      <c r="J56" s="13"/>
      <c r="K56" s="12"/>
    </row>
    <row r="57" spans="3:11" x14ac:dyDescent="0.25">
      <c r="C57" s="68" t="s">
        <v>328</v>
      </c>
      <c r="D57" s="12" t="s">
        <v>329</v>
      </c>
      <c r="E57" s="42">
        <v>2</v>
      </c>
      <c r="F57" s="41">
        <v>5</v>
      </c>
      <c r="G57" s="75">
        <f t="shared" si="4"/>
        <v>10</v>
      </c>
      <c r="H57" s="13"/>
      <c r="I57" s="13"/>
      <c r="J57" s="13"/>
      <c r="K57" s="12"/>
    </row>
    <row r="58" spans="3:11" x14ac:dyDescent="0.25">
      <c r="C58" s="68" t="s">
        <v>330</v>
      </c>
      <c r="D58" s="12" t="s">
        <v>331</v>
      </c>
      <c r="E58" s="42">
        <v>1</v>
      </c>
      <c r="F58" s="41">
        <v>5</v>
      </c>
      <c r="G58" s="75">
        <f t="shared" si="4"/>
        <v>5</v>
      </c>
      <c r="H58" s="13"/>
      <c r="I58" s="13"/>
      <c r="J58" s="13"/>
      <c r="K58" s="12"/>
    </row>
    <row r="59" spans="3:11" x14ac:dyDescent="0.25">
      <c r="C59" s="68" t="s">
        <v>332</v>
      </c>
      <c r="D59" s="12" t="s">
        <v>333</v>
      </c>
      <c r="E59" s="42">
        <v>1</v>
      </c>
      <c r="F59" s="41">
        <v>3</v>
      </c>
      <c r="G59" s="75">
        <f t="shared" si="4"/>
        <v>3</v>
      </c>
      <c r="H59" s="13"/>
      <c r="I59" s="13"/>
      <c r="J59" s="13"/>
      <c r="K59" s="12"/>
    </row>
    <row r="60" spans="3:11" x14ac:dyDescent="0.25">
      <c r="C60" s="68" t="s">
        <v>334</v>
      </c>
      <c r="D60" s="12" t="s">
        <v>242</v>
      </c>
      <c r="E60" s="42">
        <v>1</v>
      </c>
      <c r="F60" s="41">
        <v>3</v>
      </c>
      <c r="G60" s="75">
        <f t="shared" si="4"/>
        <v>3</v>
      </c>
      <c r="H60" s="13"/>
      <c r="I60" s="13"/>
      <c r="J60" s="13"/>
      <c r="K60" s="12"/>
    </row>
    <row r="61" spans="3:11" x14ac:dyDescent="0.25">
      <c r="C61" s="68" t="s">
        <v>335</v>
      </c>
      <c r="D61" s="12" t="s">
        <v>336</v>
      </c>
      <c r="E61" s="42">
        <v>1</v>
      </c>
      <c r="F61" s="41">
        <v>25</v>
      </c>
      <c r="G61" s="75">
        <f t="shared" si="4"/>
        <v>25</v>
      </c>
      <c r="H61" s="13"/>
      <c r="I61" s="13"/>
      <c r="J61" s="13"/>
      <c r="K61" s="12"/>
    </row>
    <row r="62" spans="3:11" x14ac:dyDescent="0.25">
      <c r="C62" s="70"/>
      <c r="D62" s="37" t="s">
        <v>339</v>
      </c>
      <c r="E62" s="43">
        <f>SUM(E25:E61)</f>
        <v>38</v>
      </c>
      <c r="F62" s="15" t="s">
        <v>43</v>
      </c>
      <c r="G62" s="38">
        <f>SUM(G25:G61)</f>
        <v>599</v>
      </c>
      <c r="H62" s="43">
        <f t="shared" ref="H62:J62" si="5">SUM(H25:H61)</f>
        <v>0</v>
      </c>
      <c r="I62" s="15" t="s">
        <v>43</v>
      </c>
      <c r="J62" s="38">
        <f t="shared" si="5"/>
        <v>0</v>
      </c>
      <c r="K62" s="37"/>
    </row>
    <row r="63" spans="3:11" ht="24" x14ac:dyDescent="0.25">
      <c r="C63" s="66"/>
      <c r="D63" s="77" t="s">
        <v>340</v>
      </c>
      <c r="E63" s="78">
        <f t="shared" ref="E63" si="6">E15+E23+E62</f>
        <v>54</v>
      </c>
      <c r="F63" s="79" t="s">
        <v>43</v>
      </c>
      <c r="G63" s="80">
        <f>G15+G23+G62</f>
        <v>880</v>
      </c>
      <c r="H63" s="78">
        <f>H15+H23+H62</f>
        <v>0</v>
      </c>
      <c r="I63" s="78" t="s">
        <v>43</v>
      </c>
      <c r="J63" s="80">
        <f t="shared" ref="I63:J63" si="7">J15+J23+J62</f>
        <v>0</v>
      </c>
      <c r="K63" s="81"/>
    </row>
    <row r="64" spans="3:11" ht="36" x14ac:dyDescent="0.25">
      <c r="C64" s="31">
        <v>14</v>
      </c>
      <c r="D64" s="9" t="s">
        <v>341</v>
      </c>
      <c r="E64" s="10" t="s">
        <v>43</v>
      </c>
      <c r="F64" s="10" t="s">
        <v>43</v>
      </c>
      <c r="G64" s="10">
        <f>G63*0.25</f>
        <v>220</v>
      </c>
      <c r="H64" s="10" t="s">
        <v>43</v>
      </c>
      <c r="I64" s="10" t="s">
        <v>43</v>
      </c>
      <c r="J64" s="10">
        <f t="shared" ref="H64:J64" si="8">J63*0.25</f>
        <v>0</v>
      </c>
      <c r="K64" s="35"/>
    </row>
    <row r="65" spans="3:11" x14ac:dyDescent="0.25">
      <c r="C65" s="31">
        <v>15</v>
      </c>
      <c r="D65" s="9" t="s">
        <v>271</v>
      </c>
      <c r="E65" s="10" t="s">
        <v>43</v>
      </c>
      <c r="F65" s="10" t="s">
        <v>43</v>
      </c>
      <c r="G65" s="10">
        <f>G63+G64</f>
        <v>1100</v>
      </c>
      <c r="H65" s="10" t="s">
        <v>43</v>
      </c>
      <c r="I65" s="10" t="s">
        <v>43</v>
      </c>
      <c r="J65" s="10">
        <f t="shared" ref="H65:J65" si="9">J63+J64</f>
        <v>0</v>
      </c>
      <c r="K65" s="35"/>
    </row>
    <row r="68" spans="3:11" ht="15" customHeight="1" x14ac:dyDescent="0.25">
      <c r="D68" s="22"/>
      <c r="E68" s="22"/>
      <c r="F68" s="22"/>
      <c r="G68" s="22"/>
      <c r="H68" s="22"/>
      <c r="I68" s="22"/>
      <c r="J68" s="22"/>
      <c r="K68" s="22"/>
    </row>
    <row r="70" spans="3:11" x14ac:dyDescent="0.25">
      <c r="F70" s="18"/>
      <c r="G70" s="18"/>
    </row>
  </sheetData>
  <mergeCells count="11">
    <mergeCell ref="D6:G6"/>
    <mergeCell ref="D16:G16"/>
    <mergeCell ref="D24:G24"/>
    <mergeCell ref="C2:K2"/>
    <mergeCell ref="C3:C4"/>
    <mergeCell ref="D3:D4"/>
    <mergeCell ref="E3:E4"/>
    <mergeCell ref="G3:G4"/>
    <mergeCell ref="H3:J3"/>
    <mergeCell ref="F3:F4"/>
    <mergeCell ref="K3:K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 1- bilans</vt:lpstr>
      <vt:lpstr>tab 2 -zestawienie sąd</vt:lpstr>
      <vt:lpstr>tab 3- zestawienie prokuratura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Matanina</dc:creator>
  <cp:lastModifiedBy>Wojciech Gwizdak</cp:lastModifiedBy>
  <cp:lastPrinted>2023-03-06T12:38:45Z</cp:lastPrinted>
  <dcterms:created xsi:type="dcterms:W3CDTF">2023-03-06T12:14:30Z</dcterms:created>
  <dcterms:modified xsi:type="dcterms:W3CDTF">2023-05-04T13:00:11Z</dcterms:modified>
</cp:coreProperties>
</file>